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2.xml" ContentType="application/vnd.openxmlformats-officedocument.spreadsheetml.comments+xml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xl/comments7.xml" ContentType="application/vnd.openxmlformats-officedocument.spreadsheetml.comments+xml"/>
  <Override PartName="/xl/comments5.xml" ContentType="application/vnd.openxmlformats-officedocument.spreadsheetml.comments+xml"/>
  <Override PartName="/xl/comments9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Mar2023/LISP/"/>
    </mc:Choice>
  </mc:AlternateContent>
  <xr:revisionPtr revIDLastSave="8" documentId="8_{D0A92A8B-C470-472C-8AEA-20B381B410C6}" xr6:coauthVersionLast="47" xr6:coauthVersionMax="47" xr10:uidLastSave="{95385E56-41FC-462F-8BF0-155108164EB1}"/>
  <bookViews>
    <workbookView xWindow="-110" yWindow="-110" windowWidth="19420" windowHeight="10420" tabRatio="772" xr2:uid="{216CAF3E-D385-41FE-B0CD-AF56FB9FFB82}"/>
  </bookViews>
  <sheets>
    <sheet name="Summary" sheetId="3" r:id="rId1"/>
    <sheet name="Sanlam" sheetId="8" r:id="rId2"/>
    <sheet name="Peregrine" sheetId="9" r:id="rId3"/>
    <sheet name="NinetyOne" sheetId="12" r:id="rId4"/>
    <sheet name="Momentum" sheetId="13" r:id="rId5"/>
    <sheet name="Global Admin" sheetId="14" r:id="rId6"/>
    <sheet name="FNB" sheetId="16" r:id="rId7"/>
    <sheet name="Discovery" sheetId="17" r:id="rId8"/>
    <sheet name="AXF" sheetId="1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2" i="16" l="1"/>
  <c r="O79" i="16"/>
  <c r="O78" i="16"/>
  <c r="O77" i="16"/>
  <c r="N76" i="16"/>
  <c r="M76" i="16"/>
  <c r="L76" i="16"/>
  <c r="K76" i="16"/>
  <c r="J76" i="16"/>
  <c r="I76" i="16"/>
  <c r="H76" i="16"/>
  <c r="G76" i="16"/>
  <c r="F76" i="16"/>
  <c r="E76" i="16"/>
  <c r="D76" i="16"/>
  <c r="C76" i="16"/>
  <c r="O76" i="16" s="1"/>
  <c r="O75" i="16"/>
  <c r="O74" i="16"/>
  <c r="O73" i="16"/>
  <c r="N72" i="16"/>
  <c r="M72" i="16"/>
  <c r="M71" i="16" s="1"/>
  <c r="L72" i="16"/>
  <c r="L71" i="16" s="1"/>
  <c r="K72" i="16"/>
  <c r="K71" i="16" s="1"/>
  <c r="J72" i="16"/>
  <c r="J71" i="16" s="1"/>
  <c r="I72" i="16"/>
  <c r="I71" i="16" s="1"/>
  <c r="H72" i="16"/>
  <c r="G72" i="16"/>
  <c r="F72" i="16"/>
  <c r="E72" i="16"/>
  <c r="E71" i="16" s="1"/>
  <c r="D72" i="16"/>
  <c r="D71" i="16" s="1"/>
  <c r="C72" i="16"/>
  <c r="N71" i="16"/>
  <c r="H71" i="16"/>
  <c r="G71" i="16"/>
  <c r="F71" i="16"/>
  <c r="O69" i="16"/>
  <c r="O68" i="16"/>
  <c r="O67" i="16"/>
  <c r="N66" i="16"/>
  <c r="M66" i="16"/>
  <c r="L66" i="16"/>
  <c r="K66" i="16"/>
  <c r="J66" i="16"/>
  <c r="I66" i="16"/>
  <c r="H66" i="16"/>
  <c r="G66" i="16"/>
  <c r="F66" i="16"/>
  <c r="O66" i="16" s="1"/>
  <c r="E66" i="16"/>
  <c r="D66" i="16"/>
  <c r="C66" i="16"/>
  <c r="O65" i="16"/>
  <c r="O64" i="16"/>
  <c r="O63" i="16"/>
  <c r="N62" i="16"/>
  <c r="M62" i="16"/>
  <c r="M61" i="16" s="1"/>
  <c r="L62" i="16"/>
  <c r="L61" i="16" s="1"/>
  <c r="K62" i="16"/>
  <c r="J62" i="16"/>
  <c r="J61" i="16" s="1"/>
  <c r="I62" i="16"/>
  <c r="I61" i="16" s="1"/>
  <c r="I80" i="16" s="1"/>
  <c r="H62" i="16"/>
  <c r="G62" i="16"/>
  <c r="G61" i="16" s="1"/>
  <c r="F62" i="16"/>
  <c r="E62" i="16"/>
  <c r="E61" i="16" s="1"/>
  <c r="E80" i="16" s="1"/>
  <c r="D62" i="16"/>
  <c r="C62" i="16"/>
  <c r="K61" i="16"/>
  <c r="D61" i="16"/>
  <c r="D80" i="16" s="1"/>
  <c r="C61" i="16"/>
  <c r="O54" i="16"/>
  <c r="O53" i="16"/>
  <c r="C52" i="16"/>
  <c r="C51" i="16" s="1"/>
  <c r="N51" i="16"/>
  <c r="M51" i="16"/>
  <c r="L51" i="16"/>
  <c r="K51" i="16"/>
  <c r="J51" i="16"/>
  <c r="I51" i="16"/>
  <c r="H51" i="16"/>
  <c r="G51" i="16"/>
  <c r="F51" i="16"/>
  <c r="E51" i="16"/>
  <c r="D51" i="16"/>
  <c r="O48" i="16"/>
  <c r="O45" i="16"/>
  <c r="O44" i="16"/>
  <c r="O43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O39" i="16"/>
  <c r="O35" i="16"/>
  <c r="O34" i="16"/>
  <c r="O33" i="16"/>
  <c r="N32" i="16"/>
  <c r="M32" i="16"/>
  <c r="L32" i="16"/>
  <c r="K32" i="16"/>
  <c r="J32" i="16"/>
  <c r="I32" i="16"/>
  <c r="I36" i="16" s="1"/>
  <c r="H32" i="16"/>
  <c r="G32" i="16"/>
  <c r="F32" i="16"/>
  <c r="E32" i="16"/>
  <c r="D32" i="16"/>
  <c r="C32" i="16"/>
  <c r="O31" i="16"/>
  <c r="O30" i="16"/>
  <c r="O29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O27" i="16"/>
  <c r="O26" i="16"/>
  <c r="O25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O23" i="16"/>
  <c r="O22" i="16"/>
  <c r="O21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O19" i="16"/>
  <c r="O18" i="16"/>
  <c r="O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O15" i="16"/>
  <c r="O14" i="16"/>
  <c r="O13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O11" i="16"/>
  <c r="O10" i="16"/>
  <c r="O9" i="16"/>
  <c r="N8" i="16"/>
  <c r="M8" i="16"/>
  <c r="L8" i="16"/>
  <c r="K8" i="16"/>
  <c r="J8" i="16"/>
  <c r="I8" i="16"/>
  <c r="H8" i="16"/>
  <c r="G8" i="16"/>
  <c r="F8" i="16"/>
  <c r="E8" i="16"/>
  <c r="D8" i="16"/>
  <c r="C8" i="16"/>
  <c r="O8" i="16" s="1"/>
  <c r="K36" i="16" l="1"/>
  <c r="O51" i="16"/>
  <c r="O12" i="16"/>
  <c r="H36" i="16"/>
  <c r="O72" i="16"/>
  <c r="J36" i="16"/>
  <c r="O62" i="16"/>
  <c r="N61" i="16"/>
  <c r="N80" i="16" s="1"/>
  <c r="G80" i="16"/>
  <c r="O28" i="16"/>
  <c r="D36" i="16"/>
  <c r="L36" i="16"/>
  <c r="H61" i="16"/>
  <c r="H80" i="16" s="1"/>
  <c r="O32" i="16"/>
  <c r="O24" i="16"/>
  <c r="E36" i="16"/>
  <c r="M36" i="16"/>
  <c r="O42" i="16"/>
  <c r="O20" i="16"/>
  <c r="F36" i="16"/>
  <c r="N36" i="16"/>
  <c r="O16" i="16"/>
  <c r="G36" i="16"/>
  <c r="L80" i="16"/>
  <c r="J80" i="16"/>
  <c r="K80" i="16"/>
  <c r="M80" i="16"/>
  <c r="C36" i="16"/>
  <c r="F61" i="16"/>
  <c r="F80" i="16" s="1"/>
  <c r="O52" i="16"/>
  <c r="C71" i="16"/>
  <c r="O71" i="16" s="1"/>
  <c r="C80" i="16" l="1"/>
  <c r="O36" i="16"/>
  <c r="O80" i="16"/>
  <c r="O61" i="16"/>
  <c r="C82" i="12" l="1"/>
  <c r="O79" i="12"/>
  <c r="O78" i="12"/>
  <c r="O77" i="12"/>
  <c r="N76" i="12"/>
  <c r="N71" i="12" s="1"/>
  <c r="M76" i="12"/>
  <c r="L76" i="12"/>
  <c r="K76" i="12"/>
  <c r="J76" i="12"/>
  <c r="J71" i="12" s="1"/>
  <c r="I76" i="12"/>
  <c r="H76" i="12"/>
  <c r="G76" i="12"/>
  <c r="F76" i="12"/>
  <c r="F71" i="12" s="1"/>
  <c r="E76" i="12"/>
  <c r="D76" i="12"/>
  <c r="C76" i="12"/>
  <c r="O75" i="12"/>
  <c r="O74" i="12"/>
  <c r="O73" i="12"/>
  <c r="N72" i="12"/>
  <c r="M72" i="12"/>
  <c r="M71" i="12" s="1"/>
  <c r="L72" i="12"/>
  <c r="L71" i="12" s="1"/>
  <c r="K72" i="12"/>
  <c r="J72" i="12"/>
  <c r="I72" i="12"/>
  <c r="H72" i="12"/>
  <c r="H71" i="12" s="1"/>
  <c r="G72" i="12"/>
  <c r="F72" i="12"/>
  <c r="E72" i="12"/>
  <c r="E71" i="12" s="1"/>
  <c r="D72" i="12"/>
  <c r="D71" i="12" s="1"/>
  <c r="C72" i="12"/>
  <c r="K71" i="12"/>
  <c r="I71" i="12"/>
  <c r="G71" i="12"/>
  <c r="C71" i="12"/>
  <c r="O69" i="12"/>
  <c r="O68" i="12"/>
  <c r="O67" i="12"/>
  <c r="N66" i="12"/>
  <c r="M66" i="12"/>
  <c r="L66" i="12"/>
  <c r="K66" i="12"/>
  <c r="K61" i="12" s="1"/>
  <c r="K80" i="12" s="1"/>
  <c r="J66" i="12"/>
  <c r="I66" i="12"/>
  <c r="H66" i="12"/>
  <c r="G66" i="12"/>
  <c r="G61" i="12" s="1"/>
  <c r="G80" i="12" s="1"/>
  <c r="F66" i="12"/>
  <c r="E66" i="12"/>
  <c r="D66" i="12"/>
  <c r="C66" i="12"/>
  <c r="C61" i="12" s="1"/>
  <c r="O65" i="12"/>
  <c r="O64" i="12"/>
  <c r="O63" i="12"/>
  <c r="N62" i="12"/>
  <c r="N61" i="12" s="1"/>
  <c r="N80" i="12" s="1"/>
  <c r="M62" i="12"/>
  <c r="M61" i="12" s="1"/>
  <c r="L62" i="12"/>
  <c r="K62" i="12"/>
  <c r="J62" i="12"/>
  <c r="J61" i="12" s="1"/>
  <c r="J80" i="12" s="1"/>
  <c r="I62" i="12"/>
  <c r="H62" i="12"/>
  <c r="G62" i="12"/>
  <c r="F62" i="12"/>
  <c r="F61" i="12" s="1"/>
  <c r="F80" i="12" s="1"/>
  <c r="E62" i="12"/>
  <c r="E61" i="12" s="1"/>
  <c r="D62" i="12"/>
  <c r="C62" i="12"/>
  <c r="L61" i="12"/>
  <c r="I61" i="12"/>
  <c r="I80" i="12" s="1"/>
  <c r="H61" i="12"/>
  <c r="D61" i="12"/>
  <c r="O54" i="12"/>
  <c r="O53" i="12"/>
  <c r="O52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O45" i="12"/>
  <c r="O44" i="12"/>
  <c r="O43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O39" i="12"/>
  <c r="K35" i="12"/>
  <c r="K32" i="12" s="1"/>
  <c r="I35" i="12"/>
  <c r="I34" i="12"/>
  <c r="E34" i="12"/>
  <c r="O34" i="12" s="1"/>
  <c r="O33" i="12"/>
  <c r="N32" i="12"/>
  <c r="M32" i="12"/>
  <c r="L32" i="12"/>
  <c r="J32" i="12"/>
  <c r="I32" i="12"/>
  <c r="H32" i="12"/>
  <c r="G32" i="12"/>
  <c r="G36" i="12" s="1"/>
  <c r="F32" i="12"/>
  <c r="D32" i="12"/>
  <c r="C32" i="12"/>
  <c r="O31" i="12"/>
  <c r="O30" i="12"/>
  <c r="O29" i="12"/>
  <c r="N28" i="12"/>
  <c r="M28" i="12"/>
  <c r="L28" i="12"/>
  <c r="K28" i="12"/>
  <c r="J28" i="12"/>
  <c r="I28" i="12"/>
  <c r="H28" i="12"/>
  <c r="G28" i="12"/>
  <c r="F28" i="12"/>
  <c r="E28" i="12"/>
  <c r="D28" i="12"/>
  <c r="D36" i="12" s="1"/>
  <c r="C28" i="12"/>
  <c r="O27" i="12"/>
  <c r="O26" i="12"/>
  <c r="O25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O24" i="12" s="1"/>
  <c r="O23" i="12"/>
  <c r="O22" i="12"/>
  <c r="O21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K19" i="12"/>
  <c r="K16" i="12" s="1"/>
  <c r="J19" i="12"/>
  <c r="I19" i="12"/>
  <c r="I16" i="12" s="1"/>
  <c r="K18" i="12"/>
  <c r="J18" i="12"/>
  <c r="J16" i="12" s="1"/>
  <c r="I18" i="12"/>
  <c r="O17" i="12"/>
  <c r="N16" i="12"/>
  <c r="M16" i="12"/>
  <c r="L16" i="12"/>
  <c r="H16" i="12"/>
  <c r="G16" i="12"/>
  <c r="F16" i="12"/>
  <c r="E16" i="12"/>
  <c r="D16" i="12"/>
  <c r="C16" i="12"/>
  <c r="O15" i="12"/>
  <c r="F14" i="12"/>
  <c r="F12" i="12" s="1"/>
  <c r="D14" i="12"/>
  <c r="O14" i="12" s="1"/>
  <c r="O13" i="12"/>
  <c r="N12" i="12"/>
  <c r="M12" i="12"/>
  <c r="L12" i="12"/>
  <c r="K12" i="12"/>
  <c r="J12" i="12"/>
  <c r="I12" i="12"/>
  <c r="H12" i="12"/>
  <c r="G12" i="12"/>
  <c r="E12" i="12"/>
  <c r="D12" i="12"/>
  <c r="C12" i="12"/>
  <c r="O11" i="12"/>
  <c r="C10" i="12"/>
  <c r="C8" i="12" s="1"/>
  <c r="O9" i="12"/>
  <c r="N8" i="12"/>
  <c r="M8" i="12"/>
  <c r="L8" i="12"/>
  <c r="K8" i="12"/>
  <c r="J8" i="12"/>
  <c r="I8" i="12"/>
  <c r="H8" i="12"/>
  <c r="G8" i="12"/>
  <c r="F8" i="12"/>
  <c r="E8" i="12"/>
  <c r="D8" i="12"/>
  <c r="E80" i="12" l="1"/>
  <c r="H36" i="12"/>
  <c r="O18" i="12"/>
  <c r="M80" i="12"/>
  <c r="O20" i="12"/>
  <c r="O12" i="12"/>
  <c r="L80" i="12"/>
  <c r="O71" i="12"/>
  <c r="H80" i="12"/>
  <c r="J36" i="12"/>
  <c r="L36" i="12"/>
  <c r="O51" i="12"/>
  <c r="D80" i="12"/>
  <c r="O66" i="12"/>
  <c r="F36" i="12"/>
  <c r="O8" i="12"/>
  <c r="I36" i="12"/>
  <c r="M36" i="12"/>
  <c r="O42" i="12"/>
  <c r="O62" i="12"/>
  <c r="O76" i="12"/>
  <c r="O28" i="12"/>
  <c r="N36" i="12"/>
  <c r="O72" i="12"/>
  <c r="O16" i="12"/>
  <c r="K36" i="12"/>
  <c r="O61" i="12"/>
  <c r="C36" i="12"/>
  <c r="E32" i="12"/>
  <c r="E36" i="12" s="1"/>
  <c r="O35" i="12"/>
  <c r="C80" i="12"/>
  <c r="O80" i="12" s="1"/>
  <c r="O10" i="12"/>
  <c r="O19" i="12"/>
  <c r="O32" i="12" l="1"/>
  <c r="O36" i="12"/>
  <c r="O47" i="12" s="1"/>
  <c r="O83" i="18" l="1"/>
  <c r="O77" i="18"/>
  <c r="N76" i="18"/>
  <c r="M76" i="18"/>
  <c r="L76" i="18"/>
  <c r="K76" i="18"/>
  <c r="J76" i="18"/>
  <c r="I76" i="18"/>
  <c r="H76" i="18"/>
  <c r="G76" i="18"/>
  <c r="F76" i="18"/>
  <c r="E76" i="18"/>
  <c r="D76" i="18"/>
  <c r="D71" i="18" s="1"/>
  <c r="C76" i="18"/>
  <c r="O75" i="18"/>
  <c r="O74" i="18"/>
  <c r="O73" i="18"/>
  <c r="N72" i="18"/>
  <c r="M72" i="18"/>
  <c r="L72" i="18"/>
  <c r="K72" i="18"/>
  <c r="K71" i="18" s="1"/>
  <c r="J72" i="18"/>
  <c r="J71" i="18" s="1"/>
  <c r="I72" i="18"/>
  <c r="H72" i="18"/>
  <c r="H71" i="18" s="1"/>
  <c r="G72" i="18"/>
  <c r="F72" i="18"/>
  <c r="E72" i="18"/>
  <c r="D72" i="18"/>
  <c r="C72" i="18"/>
  <c r="N71" i="18"/>
  <c r="M71" i="18"/>
  <c r="L71" i="18"/>
  <c r="G71" i="18"/>
  <c r="F71" i="18"/>
  <c r="E71" i="18"/>
  <c r="C71" i="18"/>
  <c r="O69" i="18"/>
  <c r="O68" i="18"/>
  <c r="O67" i="18"/>
  <c r="N66" i="18"/>
  <c r="M66" i="18"/>
  <c r="L66" i="18"/>
  <c r="K66" i="18"/>
  <c r="J66" i="18"/>
  <c r="I66" i="18"/>
  <c r="I61" i="18" s="1"/>
  <c r="H66" i="18"/>
  <c r="G66" i="18"/>
  <c r="F66" i="18"/>
  <c r="E66" i="18"/>
  <c r="D66" i="18"/>
  <c r="C66" i="18"/>
  <c r="O65" i="18"/>
  <c r="O64" i="18"/>
  <c r="O63" i="18"/>
  <c r="N62" i="18"/>
  <c r="N61" i="18" s="1"/>
  <c r="N80" i="18" s="1"/>
  <c r="M62" i="18"/>
  <c r="M61" i="18" s="1"/>
  <c r="L62" i="18"/>
  <c r="K62" i="18"/>
  <c r="K61" i="18" s="1"/>
  <c r="K80" i="18" s="1"/>
  <c r="J62" i="18"/>
  <c r="I62" i="18"/>
  <c r="H62" i="18"/>
  <c r="H61" i="18" s="1"/>
  <c r="H80" i="18" s="1"/>
  <c r="G62" i="18"/>
  <c r="G61" i="18" s="1"/>
  <c r="G80" i="18" s="1"/>
  <c r="F62" i="18"/>
  <c r="F61" i="18" s="1"/>
  <c r="F80" i="18" s="1"/>
  <c r="E62" i="18"/>
  <c r="E61" i="18" s="1"/>
  <c r="E80" i="18" s="1"/>
  <c r="D62" i="18"/>
  <c r="C62" i="18"/>
  <c r="C61" i="18" s="1"/>
  <c r="O54" i="18"/>
  <c r="O53" i="18"/>
  <c r="O52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O48" i="18"/>
  <c r="O45" i="18"/>
  <c r="O44" i="18"/>
  <c r="O43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O39" i="18"/>
  <c r="O35" i="18"/>
  <c r="O34" i="18"/>
  <c r="O33" i="18"/>
  <c r="N32" i="18"/>
  <c r="M32" i="18"/>
  <c r="M36" i="18" s="1"/>
  <c r="L32" i="18"/>
  <c r="L36" i="18" s="1"/>
  <c r="K32" i="18"/>
  <c r="J32" i="18"/>
  <c r="I32" i="18"/>
  <c r="H32" i="18"/>
  <c r="G32" i="18"/>
  <c r="F32" i="18"/>
  <c r="E32" i="18"/>
  <c r="E36" i="18" s="1"/>
  <c r="D32" i="18"/>
  <c r="D36" i="18" s="1"/>
  <c r="C32" i="18"/>
  <c r="O31" i="18"/>
  <c r="O30" i="18"/>
  <c r="O29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O28" i="18" s="1"/>
  <c r="O27" i="18"/>
  <c r="O26" i="18"/>
  <c r="O25" i="18"/>
  <c r="N24" i="18"/>
  <c r="M24" i="18"/>
  <c r="L24" i="18"/>
  <c r="K24" i="18"/>
  <c r="J24" i="18"/>
  <c r="I24" i="18"/>
  <c r="H24" i="18"/>
  <c r="G24" i="18"/>
  <c r="F24" i="18"/>
  <c r="E24" i="18"/>
  <c r="D24" i="18"/>
  <c r="C24" i="18"/>
  <c r="O23" i="18"/>
  <c r="O22" i="18"/>
  <c r="O21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O19" i="18"/>
  <c r="O18" i="18"/>
  <c r="O17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O15" i="18"/>
  <c r="O14" i="18"/>
  <c r="O13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O11" i="18"/>
  <c r="O10" i="18"/>
  <c r="O9" i="18"/>
  <c r="N8" i="18"/>
  <c r="M8" i="18"/>
  <c r="L8" i="18"/>
  <c r="K8" i="18"/>
  <c r="J8" i="18"/>
  <c r="I8" i="18"/>
  <c r="H8" i="18"/>
  <c r="G8" i="18"/>
  <c r="F8" i="18"/>
  <c r="E8" i="18"/>
  <c r="D8" i="18"/>
  <c r="C8" i="18"/>
  <c r="O24" i="18" l="1"/>
  <c r="I71" i="18"/>
  <c r="I80" i="18" s="1"/>
  <c r="O20" i="18"/>
  <c r="F36" i="18"/>
  <c r="N36" i="18"/>
  <c r="J61" i="18"/>
  <c r="J80" i="18" s="1"/>
  <c r="O12" i="18"/>
  <c r="H36" i="18"/>
  <c r="O62" i="18"/>
  <c r="L61" i="18"/>
  <c r="L80" i="18" s="1"/>
  <c r="O16" i="18"/>
  <c r="I36" i="18"/>
  <c r="M80" i="18"/>
  <c r="O66" i="18"/>
  <c r="O8" i="18"/>
  <c r="J36" i="18"/>
  <c r="O76" i="18"/>
  <c r="G36" i="18"/>
  <c r="O32" i="18"/>
  <c r="K36" i="18"/>
  <c r="O42" i="18"/>
  <c r="O51" i="18"/>
  <c r="O72" i="18"/>
  <c r="O71" i="18"/>
  <c r="C80" i="18"/>
  <c r="C36" i="18"/>
  <c r="D61" i="18"/>
  <c r="D80" i="18" s="1"/>
  <c r="O36" i="18" l="1"/>
  <c r="O80" i="18"/>
  <c r="O61" i="18"/>
  <c r="O82" i="14" l="1"/>
  <c r="O79" i="14"/>
  <c r="O78" i="14"/>
  <c r="O77" i="14"/>
  <c r="N76" i="14"/>
  <c r="M76" i="14"/>
  <c r="L76" i="14"/>
  <c r="L71" i="14" s="1"/>
  <c r="K76" i="14"/>
  <c r="J76" i="14"/>
  <c r="I76" i="14"/>
  <c r="H76" i="14"/>
  <c r="G76" i="14"/>
  <c r="F76" i="14"/>
  <c r="E76" i="14"/>
  <c r="D76" i="14"/>
  <c r="D71" i="14" s="1"/>
  <c r="C76" i="14"/>
  <c r="O76" i="14" s="1"/>
  <c r="O75" i="14"/>
  <c r="O74" i="14"/>
  <c r="O73" i="14"/>
  <c r="N72" i="14"/>
  <c r="M72" i="14"/>
  <c r="M71" i="14" s="1"/>
  <c r="L72" i="14"/>
  <c r="K72" i="14"/>
  <c r="K71" i="14" s="1"/>
  <c r="J72" i="14"/>
  <c r="J71" i="14" s="1"/>
  <c r="I72" i="14"/>
  <c r="I71" i="14" s="1"/>
  <c r="H72" i="14"/>
  <c r="G72" i="14"/>
  <c r="F72" i="14"/>
  <c r="E72" i="14"/>
  <c r="D72" i="14"/>
  <c r="C72" i="14"/>
  <c r="N71" i="14"/>
  <c r="H71" i="14"/>
  <c r="G71" i="14"/>
  <c r="F71" i="14"/>
  <c r="E71" i="14"/>
  <c r="O69" i="14"/>
  <c r="O68" i="14"/>
  <c r="O67" i="14"/>
  <c r="N66" i="14"/>
  <c r="M66" i="14"/>
  <c r="M61" i="14" s="1"/>
  <c r="M80" i="14" s="1"/>
  <c r="L66" i="14"/>
  <c r="K66" i="14"/>
  <c r="J66" i="14"/>
  <c r="I66" i="14"/>
  <c r="H66" i="14"/>
  <c r="G66" i="14"/>
  <c r="F66" i="14"/>
  <c r="E66" i="14"/>
  <c r="D66" i="14"/>
  <c r="C66" i="14"/>
  <c r="O65" i="14"/>
  <c r="O64" i="14"/>
  <c r="O63" i="14"/>
  <c r="N62" i="14"/>
  <c r="N61" i="14" s="1"/>
  <c r="M62" i="14"/>
  <c r="L62" i="14"/>
  <c r="L61" i="14" s="1"/>
  <c r="L80" i="14" s="1"/>
  <c r="K62" i="14"/>
  <c r="K61" i="14" s="1"/>
  <c r="J62" i="14"/>
  <c r="I62" i="14"/>
  <c r="H62" i="14"/>
  <c r="G62" i="14"/>
  <c r="F62" i="14"/>
  <c r="F61" i="14" s="1"/>
  <c r="E62" i="14"/>
  <c r="D62" i="14"/>
  <c r="D61" i="14" s="1"/>
  <c r="D80" i="14" s="1"/>
  <c r="C62" i="14"/>
  <c r="O62" i="14" s="1"/>
  <c r="J61" i="14"/>
  <c r="I61" i="14"/>
  <c r="H61" i="14"/>
  <c r="G61" i="14"/>
  <c r="G80" i="14" s="1"/>
  <c r="E61" i="14"/>
  <c r="E80" i="14" s="1"/>
  <c r="O54" i="14"/>
  <c r="O53" i="14"/>
  <c r="O52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O48" i="14"/>
  <c r="O45" i="14"/>
  <c r="O44" i="14"/>
  <c r="O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O39" i="14"/>
  <c r="O35" i="14"/>
  <c r="O34" i="14"/>
  <c r="O33" i="14"/>
  <c r="N32" i="14"/>
  <c r="M32" i="14"/>
  <c r="M36" i="14" s="1"/>
  <c r="L32" i="14"/>
  <c r="L36" i="14" s="1"/>
  <c r="K32" i="14"/>
  <c r="J32" i="14"/>
  <c r="I32" i="14"/>
  <c r="H32" i="14"/>
  <c r="G32" i="14"/>
  <c r="F32" i="14"/>
  <c r="E32" i="14"/>
  <c r="E36" i="14" s="1"/>
  <c r="D32" i="14"/>
  <c r="D36" i="14" s="1"/>
  <c r="C32" i="14"/>
  <c r="O31" i="14"/>
  <c r="O30" i="14"/>
  <c r="O29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O28" i="14" s="1"/>
  <c r="O27" i="14"/>
  <c r="O26" i="14"/>
  <c r="O25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O23" i="14"/>
  <c r="O22" i="14"/>
  <c r="O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O19" i="14"/>
  <c r="O18" i="14"/>
  <c r="O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O15" i="14"/>
  <c r="O14" i="14"/>
  <c r="O13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O11" i="14"/>
  <c r="O10" i="14"/>
  <c r="O9" i="14"/>
  <c r="N8" i="14"/>
  <c r="M8" i="14"/>
  <c r="L8" i="14"/>
  <c r="K8" i="14"/>
  <c r="J8" i="14"/>
  <c r="I8" i="14"/>
  <c r="H8" i="14"/>
  <c r="G8" i="14"/>
  <c r="F8" i="14"/>
  <c r="E8" i="14"/>
  <c r="D8" i="14"/>
  <c r="C8" i="14"/>
  <c r="K80" i="14" l="1"/>
  <c r="O72" i="14"/>
  <c r="F36" i="14"/>
  <c r="N36" i="14"/>
  <c r="H80" i="14"/>
  <c r="O20" i="14"/>
  <c r="H36" i="14"/>
  <c r="J80" i="14"/>
  <c r="O8" i="14"/>
  <c r="O16" i="14"/>
  <c r="I36" i="14"/>
  <c r="O24" i="14"/>
  <c r="G36" i="14"/>
  <c r="N80" i="14"/>
  <c r="O12" i="14"/>
  <c r="J36" i="14"/>
  <c r="C61" i="14"/>
  <c r="C71" i="14"/>
  <c r="O71" i="14" s="1"/>
  <c r="F80" i="14"/>
  <c r="O32" i="14"/>
  <c r="K36" i="14"/>
  <c r="O42" i="14"/>
  <c r="O51" i="14"/>
  <c r="O66" i="14"/>
  <c r="I80" i="14"/>
  <c r="O61" i="14"/>
  <c r="C36" i="14"/>
  <c r="C80" i="14"/>
  <c r="O80" i="14" l="1"/>
  <c r="O36" i="14"/>
  <c r="O48" i="13"/>
  <c r="O39" i="13"/>
  <c r="O79" i="9" l="1"/>
  <c r="O78" i="9"/>
  <c r="O77" i="9"/>
  <c r="N76" i="9"/>
  <c r="M76" i="9"/>
  <c r="L76" i="9"/>
  <c r="K76" i="9"/>
  <c r="J76" i="9"/>
  <c r="I76" i="9"/>
  <c r="H76" i="9"/>
  <c r="G76" i="9"/>
  <c r="F76" i="9"/>
  <c r="E76" i="9"/>
  <c r="D76" i="9"/>
  <c r="C76" i="9"/>
  <c r="O75" i="9"/>
  <c r="O74" i="9"/>
  <c r="O73" i="9"/>
  <c r="N72" i="9"/>
  <c r="N71" i="9" s="1"/>
  <c r="M72" i="9"/>
  <c r="M71" i="9" s="1"/>
  <c r="L72" i="9"/>
  <c r="L71" i="9" s="1"/>
  <c r="K72" i="9"/>
  <c r="J72" i="9"/>
  <c r="J71" i="9" s="1"/>
  <c r="I72" i="9"/>
  <c r="H72" i="9"/>
  <c r="H71" i="9" s="1"/>
  <c r="G72" i="9"/>
  <c r="F72" i="9"/>
  <c r="F71" i="9" s="1"/>
  <c r="E72" i="9"/>
  <c r="D72" i="9"/>
  <c r="D71" i="9" s="1"/>
  <c r="C72" i="9"/>
  <c r="K71" i="9"/>
  <c r="G71" i="9"/>
  <c r="E71" i="9"/>
  <c r="C71" i="9"/>
  <c r="O69" i="9"/>
  <c r="O68" i="9"/>
  <c r="O67" i="9"/>
  <c r="N66" i="9"/>
  <c r="M66" i="9"/>
  <c r="L66" i="9"/>
  <c r="K66" i="9"/>
  <c r="J66" i="9"/>
  <c r="I66" i="9"/>
  <c r="H66" i="9"/>
  <c r="G66" i="9"/>
  <c r="F66" i="9"/>
  <c r="F61" i="9" s="1"/>
  <c r="E66" i="9"/>
  <c r="D66" i="9"/>
  <c r="C66" i="9"/>
  <c r="O65" i="9"/>
  <c r="O64" i="9"/>
  <c r="O63" i="9"/>
  <c r="N62" i="9"/>
  <c r="N61" i="9" s="1"/>
  <c r="N80" i="9" s="1"/>
  <c r="M62" i="9"/>
  <c r="M61" i="9" s="1"/>
  <c r="L62" i="9"/>
  <c r="L61" i="9" s="1"/>
  <c r="K62" i="9"/>
  <c r="K61" i="9" s="1"/>
  <c r="K80" i="9" s="1"/>
  <c r="J62" i="9"/>
  <c r="I62" i="9"/>
  <c r="H62" i="9"/>
  <c r="G62" i="9"/>
  <c r="G61" i="9" s="1"/>
  <c r="F62" i="9"/>
  <c r="E62" i="9"/>
  <c r="D62" i="9"/>
  <c r="C62" i="9"/>
  <c r="C61" i="9" s="1"/>
  <c r="J61" i="9"/>
  <c r="I61" i="9"/>
  <c r="H61" i="9"/>
  <c r="D61" i="9"/>
  <c r="O54" i="9"/>
  <c r="O53" i="9"/>
  <c r="O52" i="9"/>
  <c r="N51" i="9"/>
  <c r="M51" i="9"/>
  <c r="L51" i="9"/>
  <c r="K51" i="9"/>
  <c r="J51" i="9"/>
  <c r="I51" i="9"/>
  <c r="H51" i="9"/>
  <c r="G51" i="9"/>
  <c r="F51" i="9"/>
  <c r="E51" i="9"/>
  <c r="D51" i="9"/>
  <c r="C51" i="9"/>
  <c r="O51" i="9" s="1"/>
  <c r="O48" i="9"/>
  <c r="O45" i="9"/>
  <c r="O44" i="9"/>
  <c r="O43" i="9"/>
  <c r="N42" i="9"/>
  <c r="M42" i="9"/>
  <c r="L42" i="9"/>
  <c r="K42" i="9"/>
  <c r="J42" i="9"/>
  <c r="I42" i="9"/>
  <c r="H42" i="9"/>
  <c r="G42" i="9"/>
  <c r="F42" i="9"/>
  <c r="E42" i="9"/>
  <c r="D42" i="9"/>
  <c r="C42" i="9"/>
  <c r="O42" i="9" s="1"/>
  <c r="O39" i="9"/>
  <c r="O35" i="9"/>
  <c r="O34" i="9"/>
  <c r="O33" i="9"/>
  <c r="N32" i="9"/>
  <c r="M32" i="9"/>
  <c r="L32" i="9"/>
  <c r="K32" i="9"/>
  <c r="K36" i="9" s="1"/>
  <c r="J32" i="9"/>
  <c r="I32" i="9"/>
  <c r="H32" i="9"/>
  <c r="G32" i="9"/>
  <c r="F32" i="9"/>
  <c r="E32" i="9"/>
  <c r="D32" i="9"/>
  <c r="C32" i="9"/>
  <c r="O32" i="9" s="1"/>
  <c r="O31" i="9"/>
  <c r="O30" i="9"/>
  <c r="O29" i="9"/>
  <c r="N28" i="9"/>
  <c r="M28" i="9"/>
  <c r="L28" i="9"/>
  <c r="K28" i="9"/>
  <c r="J28" i="9"/>
  <c r="I28" i="9"/>
  <c r="H28" i="9"/>
  <c r="G28" i="9"/>
  <c r="F28" i="9"/>
  <c r="E28" i="9"/>
  <c r="D28" i="9"/>
  <c r="C28" i="9"/>
  <c r="O27" i="9"/>
  <c r="O26" i="9"/>
  <c r="O25" i="9"/>
  <c r="N24" i="9"/>
  <c r="M24" i="9"/>
  <c r="L24" i="9"/>
  <c r="K24" i="9"/>
  <c r="J24" i="9"/>
  <c r="I24" i="9"/>
  <c r="H24" i="9"/>
  <c r="G24" i="9"/>
  <c r="F24" i="9"/>
  <c r="E24" i="9"/>
  <c r="D24" i="9"/>
  <c r="C24" i="9"/>
  <c r="O23" i="9"/>
  <c r="O22" i="9"/>
  <c r="O21" i="9"/>
  <c r="N20" i="9"/>
  <c r="M20" i="9"/>
  <c r="L20" i="9"/>
  <c r="K20" i="9"/>
  <c r="J20" i="9"/>
  <c r="I20" i="9"/>
  <c r="H20" i="9"/>
  <c r="G20" i="9"/>
  <c r="F20" i="9"/>
  <c r="E20" i="9"/>
  <c r="D20" i="9"/>
  <c r="C20" i="9"/>
  <c r="O19" i="9"/>
  <c r="O18" i="9"/>
  <c r="O17" i="9"/>
  <c r="N16" i="9"/>
  <c r="M16" i="9"/>
  <c r="L16" i="9"/>
  <c r="K16" i="9"/>
  <c r="J16" i="9"/>
  <c r="I16" i="9"/>
  <c r="H16" i="9"/>
  <c r="G16" i="9"/>
  <c r="F16" i="9"/>
  <c r="E16" i="9"/>
  <c r="D16" i="9"/>
  <c r="C16" i="9"/>
  <c r="O15" i="9"/>
  <c r="O14" i="9"/>
  <c r="O13" i="9"/>
  <c r="N12" i="9"/>
  <c r="M12" i="9"/>
  <c r="L12" i="9"/>
  <c r="K12" i="9"/>
  <c r="J12" i="9"/>
  <c r="I12" i="9"/>
  <c r="H12" i="9"/>
  <c r="G12" i="9"/>
  <c r="F12" i="9"/>
  <c r="E12" i="9"/>
  <c r="D12" i="9"/>
  <c r="C12" i="9"/>
  <c r="O11" i="9"/>
  <c r="O10" i="9"/>
  <c r="O9" i="9"/>
  <c r="N8" i="9"/>
  <c r="M8" i="9"/>
  <c r="L8" i="9"/>
  <c r="K8" i="9"/>
  <c r="J8" i="9"/>
  <c r="I8" i="9"/>
  <c r="H8" i="9"/>
  <c r="G8" i="9"/>
  <c r="F8" i="9"/>
  <c r="E8" i="9"/>
  <c r="D8" i="9"/>
  <c r="C8" i="9"/>
  <c r="L80" i="9" l="1"/>
  <c r="F80" i="9"/>
  <c r="D80" i="9"/>
  <c r="O28" i="9"/>
  <c r="D36" i="9"/>
  <c r="L36" i="9"/>
  <c r="O66" i="9"/>
  <c r="O24" i="9"/>
  <c r="O20" i="9"/>
  <c r="F36" i="9"/>
  <c r="N36" i="9"/>
  <c r="E36" i="9"/>
  <c r="O62" i="9"/>
  <c r="O16" i="9"/>
  <c r="G36" i="9"/>
  <c r="G80" i="9"/>
  <c r="H80" i="9"/>
  <c r="M36" i="9"/>
  <c r="O12" i="9"/>
  <c r="H36" i="9"/>
  <c r="I71" i="9"/>
  <c r="I80" i="9" s="1"/>
  <c r="O8" i="9"/>
  <c r="I36" i="9"/>
  <c r="O76" i="9"/>
  <c r="M80" i="9"/>
  <c r="J36" i="9"/>
  <c r="O72" i="9"/>
  <c r="J80" i="9"/>
  <c r="E61" i="9"/>
  <c r="E80" i="9" s="1"/>
  <c r="C80" i="9"/>
  <c r="C36" i="9"/>
  <c r="O80" i="9" l="1"/>
  <c r="O71" i="9"/>
  <c r="O36" i="9"/>
  <c r="O6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Sunette Mulder</author>
  </authors>
  <commentList>
    <comment ref="B5" authorId="0" shapeId="0" xr:uid="{05BC7809-87C2-430E-A388-8AD0F583CAAC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Everything that falls under a Cat IIA license</t>
        </r>
      </text>
    </comment>
    <comment ref="F7" authorId="0" shapeId="0" xr:uid="{10F07A4E-0364-4719-BA03-744087F6E8CA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Sitting on an offshore license
</t>
        </r>
      </text>
    </comment>
    <comment ref="B9" authorId="0" shapeId="0" xr:uid="{4090BB27-4717-423D-A685-89D057BCAD16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3" authorId="0" shapeId="0" xr:uid="{BEEBFE52-B993-4E94-81B0-0CA9A82A7614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7" authorId="0" shapeId="0" xr:uid="{F3A048C0-1211-472C-B1AA-BECCE7ABA633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1" authorId="0" shapeId="0" xr:uid="{2D64A31B-52C2-450C-9706-A40E1D95461B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5" authorId="0" shapeId="0" xr:uid="{CB884F16-D837-406B-911B-0D4F2C25ECD4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9" authorId="0" shapeId="0" xr:uid="{FBD00036-7C92-4460-9824-B9346487D015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33" authorId="0" shapeId="0" xr:uid="{E4AD5A3C-7649-4FC0-A9DF-1E4793686D7B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43" authorId="0" shapeId="0" xr:uid="{CF7B15A8-FD2C-4E19-94C3-5D44FAED0AE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52" authorId="0" shapeId="0" xr:uid="{EA3ABF69-318A-4C93-8F4B-2955DF9B4648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3" authorId="0" shapeId="0" xr:uid="{18E02E44-AEDF-4056-BE8D-C0640320BBB9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7" authorId="0" shapeId="0" xr:uid="{FCA23890-973A-4DEA-850A-337990E9BC7F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3" authorId="0" shapeId="0" xr:uid="{FC5F280B-2ECE-44E0-A2DC-8F1F4B1AA25D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7" authorId="0" shapeId="0" xr:uid="{4987EBA5-6D15-4718-B19D-20A13B0D428F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Sunette Mulder</author>
  </authors>
  <commentList>
    <comment ref="B5" authorId="0" shapeId="0" xr:uid="{24B2E440-8E73-418D-AFF6-D1E58EFB3165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Everything that falls under a Cat IIA license</t>
        </r>
      </text>
    </comment>
    <comment ref="F7" authorId="0" shapeId="0" xr:uid="{72400A44-CA27-4DCB-AD8B-D2B21CC77F49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Sitting on an offshore license
</t>
        </r>
      </text>
    </comment>
    <comment ref="B9" authorId="0" shapeId="0" xr:uid="{56B8678F-DC86-4FE2-B543-2ED62BBC690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3" authorId="0" shapeId="0" xr:uid="{9D44C939-5787-49FA-8352-0DB0BD2D8DDF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7" authorId="0" shapeId="0" xr:uid="{DE50F748-CB66-4DE8-A1D2-282B93C9600D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1" authorId="0" shapeId="0" xr:uid="{F19C522B-A918-46F9-950C-BC074349FE71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5" authorId="0" shapeId="0" xr:uid="{A0D74E44-0A48-42AC-A7A8-2999FD27F5A2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9" authorId="0" shapeId="0" xr:uid="{F62C1E2E-A3D2-4B8A-B014-979B18AC5149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33" authorId="0" shapeId="0" xr:uid="{51356748-D495-4CA6-93A7-1BF1CA58B94B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43" authorId="0" shapeId="0" xr:uid="{E1D65826-C728-479A-8B95-F5B93FC2FDF1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52" authorId="0" shapeId="0" xr:uid="{001240A0-DE82-4FBB-AAE6-58939420E565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3" authorId="0" shapeId="0" xr:uid="{A1B0BD6B-826E-42A6-9E23-01AA0F772956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7" authorId="0" shapeId="0" xr:uid="{C31945BC-C156-4A78-9CA9-9DDCC0835FF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3" authorId="0" shapeId="0" xr:uid="{14D421EF-8FC9-4C37-8BE6-179A59B3990D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7" authorId="0" shapeId="0" xr:uid="{ECF8D2C9-5ACE-41FA-810E-8F5C0E836881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Sunette Mulder</author>
  </authors>
  <commentList>
    <comment ref="B5" authorId="0" shapeId="0" xr:uid="{6B95D22A-D2A2-409F-B4BA-35885E9DEB6C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Everything that falls under a Cat IIA license</t>
        </r>
      </text>
    </comment>
    <comment ref="F7" authorId="0" shapeId="0" xr:uid="{3C35C222-C93F-4D80-BA0F-F9C82754C4D9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Sitting on an offshore license
</t>
        </r>
      </text>
    </comment>
    <comment ref="B9" authorId="0" shapeId="0" xr:uid="{9F687785-1ABF-4D9A-A9C6-FEC99518A8E4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3" authorId="0" shapeId="0" xr:uid="{00F4D186-F23C-4775-9AB2-BE9E28161482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7" authorId="0" shapeId="0" xr:uid="{891F2CD0-69B6-4194-9097-124B5D346F4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1" authorId="0" shapeId="0" xr:uid="{F2A8CD6B-C02B-46F4-A37F-55913B2CF744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5" authorId="0" shapeId="0" xr:uid="{F6E3F7D3-26C3-4C34-87C5-076E338D6E03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9" authorId="0" shapeId="0" xr:uid="{94A4D0CB-106A-4C7E-8E5D-D22D908FC705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33" authorId="0" shapeId="0" xr:uid="{0F91F16C-4B1E-4C87-B53B-0BB35508EE2A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43" authorId="0" shapeId="0" xr:uid="{4087CAFB-D39F-4966-9EAF-EEA38C7B8B88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52" authorId="0" shapeId="0" xr:uid="{645AB12A-B0EB-40A1-A6DF-4757D0B2014E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3" authorId="0" shapeId="0" xr:uid="{E7086C43-2F07-413C-B0F1-80A9E57552B8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7" authorId="0" shapeId="0" xr:uid="{DF88A75A-5421-456F-90CD-794E8474770B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3" authorId="0" shapeId="0" xr:uid="{E2DDDE87-0D4B-4E33-888A-C3C4807E4FE6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7" authorId="0" shapeId="0" xr:uid="{BB8B35E2-40EC-4DFE-A3C7-ED4B27F83F22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Sunette Mulder</author>
  </authors>
  <commentList>
    <comment ref="B5" authorId="0" shapeId="0" xr:uid="{47821CD6-0982-4866-BA85-1250F9C292F9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Everything that falls under a Cat IIA license</t>
        </r>
      </text>
    </comment>
    <comment ref="F7" authorId="0" shapeId="0" xr:uid="{CC474C81-3D9D-4E24-8C6A-2FB8FA9A3EF3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Sitting on an offshore license
</t>
        </r>
      </text>
    </comment>
    <comment ref="B9" authorId="0" shapeId="0" xr:uid="{B6A45AA9-C589-47A7-B29A-2F1162B44B3D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13" authorId="0" shapeId="0" xr:uid="{D2F2F939-4270-4B50-A1E9-BBA4995BB6D3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17" authorId="0" shapeId="0" xr:uid="{9A8F1B37-D6FE-464B-AAEE-C48484CB9439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21" authorId="0" shapeId="0" xr:uid="{1AAB473A-95F3-44F7-9347-2F69B83D71D4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25" authorId="0" shapeId="0" xr:uid="{74187916-B6C3-40EF-8D52-A271DFB566E3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29" authorId="0" shapeId="0" xr:uid="{A8BFB2CC-5487-4DFC-8E99-23C3093714A7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33" authorId="0" shapeId="0" xr:uid="{21D2D54B-09C4-428D-981E-B0DF3E253C98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43" authorId="0" shapeId="0" xr:uid="{FCD3B3FC-1151-4B12-A7AC-E441A33B4BDA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52" authorId="0" shapeId="0" xr:uid="{48571791-A481-457B-92AF-C8C969A507D2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63" authorId="0" shapeId="0" xr:uid="{0859AB21-9B28-48BC-AEAC-C386ED0C257C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67" authorId="0" shapeId="0" xr:uid="{DCA11E8C-7104-451F-B3B2-2C1643BE43DD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73" authorId="0" shapeId="0" xr:uid="{B1C20474-6C84-4A72-B6BA-8768D63E1E6B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77" authorId="0" shapeId="0" xr:uid="{F6F88A73-4112-4085-87B9-39791FED8D42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Sunette Mulder</author>
  </authors>
  <commentList>
    <comment ref="B5" authorId="0" shapeId="0" xr:uid="{2056E62D-91CD-4EC3-AAF0-7A5024700D37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Everything that falls under a Cat IIA license</t>
        </r>
      </text>
    </comment>
    <comment ref="F7" authorId="0" shapeId="0" xr:uid="{86736273-E064-4CA7-9BE0-44418E753145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Sitting on an offshore license
</t>
        </r>
      </text>
    </comment>
    <comment ref="B9" authorId="0" shapeId="0" xr:uid="{0767DC49-3C2D-41A3-84E9-248F81A5C663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13" authorId="0" shapeId="0" xr:uid="{D0DF7FF6-24AB-48DC-8979-FAE538B1089E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17" authorId="0" shapeId="0" xr:uid="{4EB50C3B-BE15-451E-B4FC-317E61F85049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21" authorId="0" shapeId="0" xr:uid="{67B07000-D3AA-4962-8103-41F6951783B4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25" authorId="0" shapeId="0" xr:uid="{1079697D-4081-433B-A6DA-8B818BD993E0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29" authorId="0" shapeId="0" xr:uid="{9CA03AE0-9BFB-4396-B711-0771097DA3C4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33" authorId="0" shapeId="0" xr:uid="{F9B4DEFD-ABCC-476F-801C-A6D12A79BFAF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43" authorId="0" shapeId="0" xr:uid="{A46D7723-E953-41AD-9ADB-75BF55BBC4BD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52" authorId="0" shapeId="0" xr:uid="{D8CB41A4-51F7-4140-9AAE-17E48BF50FFF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63" authorId="0" shapeId="0" xr:uid="{D68E34F9-267E-4234-8427-4E99F74214B7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67" authorId="0" shapeId="0" xr:uid="{4264C267-5061-46FF-AADD-CD6C37BB7EAE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73" authorId="0" shapeId="0" xr:uid="{AD681B00-21DC-486C-97AC-3ABC096D5E26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77" authorId="0" shapeId="0" xr:uid="{1B973725-049A-4CF2-9813-256811D067E8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Sunette Mulder</author>
  </authors>
  <commentList>
    <comment ref="B5" authorId="0" shapeId="0" xr:uid="{DFC83708-9E7D-4708-9B00-D8C93F0D2EBC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Everything that falls under a Cat IIA license</t>
        </r>
      </text>
    </comment>
    <comment ref="F7" authorId="0" shapeId="0" xr:uid="{A5B6B4B1-221E-4480-B227-9DF76B1E09F4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Sitting on an offshore license
</t>
        </r>
      </text>
    </comment>
    <comment ref="B9" authorId="0" shapeId="0" xr:uid="{76EEF20E-9A21-4B4B-9DCC-CF209A7BBAD2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13" authorId="0" shapeId="0" xr:uid="{8D3EC0FF-1D20-4026-873E-A4B6877CB56B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17" authorId="0" shapeId="0" xr:uid="{66C4DC77-E561-4941-BCAD-695F40E2ED04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21" authorId="0" shapeId="0" xr:uid="{9F0BC513-3C57-41C5-846E-89659EF72901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25" authorId="0" shapeId="0" xr:uid="{44A3E4EC-30CE-476D-BF39-C747F5B36E0D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29" authorId="0" shapeId="0" xr:uid="{FBB571EC-E21E-4746-B3AB-F6B2932F7AA6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33" authorId="0" shapeId="0" xr:uid="{6F227616-E3FF-4EB3-BE4F-7EB7C3B7AC4F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43" authorId="0" shapeId="0" xr:uid="{F0B316AE-0274-4BF0-B35E-288B6E216357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52" authorId="0" shapeId="0" xr:uid="{E11D5D99-19D0-4C34-A887-8655A30BE763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63" authorId="0" shapeId="0" xr:uid="{ECF4338F-EE8C-45D8-B192-BCA5D47AD774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67" authorId="0" shapeId="0" xr:uid="{A5E9AB0B-BEFC-41CA-83B1-F0644654ABEC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73" authorId="0" shapeId="0" xr:uid="{0F5C3893-28AC-4990-9441-9E6C9686051A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77" authorId="0" shapeId="0" xr:uid="{5353FC87-263B-4390-9349-C06BD9BF3820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Sunette Mulder</author>
  </authors>
  <commentList>
    <comment ref="B5" authorId="0" shapeId="0" xr:uid="{C90DAA1E-B69E-474D-A4B8-C2B957D20206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Everything that falls under a Cat IIA license</t>
        </r>
      </text>
    </comment>
    <comment ref="F7" authorId="0" shapeId="0" xr:uid="{E4579389-B305-4512-ADD8-0601EE98338F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Sitting on an offshore license
</t>
        </r>
      </text>
    </comment>
    <comment ref="B9" authorId="0" shapeId="0" xr:uid="{23502586-8816-484F-B546-ED61816EF9A2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3" authorId="0" shapeId="0" xr:uid="{A8F66356-8C91-472A-BD1D-E2DC21474791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7" authorId="0" shapeId="0" xr:uid="{35D22894-8785-4642-978B-010042BBCCBF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1" authorId="0" shapeId="0" xr:uid="{9DF7FB60-9CB6-4A8B-86C6-4BA576CBAEDD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5" authorId="0" shapeId="0" xr:uid="{A2D3B1CE-E716-4715-AB02-F86F746982F5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9" authorId="0" shapeId="0" xr:uid="{85A1E81C-2C83-4918-AC49-D4849E4E81B3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33" authorId="0" shapeId="0" xr:uid="{EE4A0E51-4785-4EF2-9D16-248795F30D49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43" authorId="0" shapeId="0" xr:uid="{60DF28FD-70AA-491A-A993-D848BB459481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52" authorId="0" shapeId="0" xr:uid="{EDACADF5-2476-4D10-9DA9-0608F37FCA8D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3" authorId="0" shapeId="0" xr:uid="{F940A9A5-EFC4-4B1F-BE53-FA46FF5D7C91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7" authorId="0" shapeId="0" xr:uid="{3D37BE77-AFB7-4713-ABE4-7F89A53D655D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3" authorId="0" shapeId="0" xr:uid="{79FFC11F-8534-478A-B66F-93671FF6AC07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7" authorId="0" shapeId="0" xr:uid="{E124F2C3-16C7-4D95-9526-6D43B38EAFD7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Sunette Mulder</author>
  </authors>
  <commentList>
    <comment ref="B5" authorId="0" shapeId="0" xr:uid="{2106F4A9-59F2-42B2-BD37-451E702C23D3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Everything that falls under a Cat IIA license</t>
        </r>
      </text>
    </comment>
    <comment ref="F7" authorId="0" shapeId="0" xr:uid="{411EE678-EAA6-4689-9519-86DBBD536211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Sitting on an offshore license
</t>
        </r>
      </text>
    </comment>
    <comment ref="B9" authorId="0" shapeId="0" xr:uid="{056BEC3E-5790-4B57-982E-E8C21A4F2546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13" authorId="0" shapeId="0" xr:uid="{17C743D3-D4CB-4D85-81AC-B839309AFE8A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17" authorId="0" shapeId="0" xr:uid="{011C7031-E6FC-415D-A316-EA6FFBCFC5CF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21" authorId="0" shapeId="0" xr:uid="{F75C17C2-77C6-4159-822A-C629726FAE1A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25" authorId="0" shapeId="0" xr:uid="{84A4BA7D-720C-4AC9-8637-3F94FD2ACC87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29" authorId="0" shapeId="0" xr:uid="{0672E6E2-578B-4023-9BB6-338B97294B78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33" authorId="0" shapeId="0" xr:uid="{0241CE89-FB10-4E4E-AFA7-801E7051FD61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43" authorId="0" shapeId="0" xr:uid="{FE3D8C01-F51C-402A-9E87-3091C90341C2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52" authorId="0" shapeId="0" xr:uid="{14AA854A-20E8-4DAE-801C-CC40D0DE186B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63" authorId="0" shapeId="0" xr:uid="{AD8341F6-6DD6-4FB2-B970-8B904ADD9497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67" authorId="0" shapeId="0" xr:uid="{A00C2C1E-1A23-4EC8-9BA2-50932FB1921E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73" authorId="0" shapeId="0" xr:uid="{2E4B9BF3-4B53-4002-B639-C62B9D2E447D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  <comment ref="B77" authorId="0" shapeId="0" xr:uid="{30CF2AC7-6104-4D37-B88C-B0E91CDD730B}">
      <text>
        <r>
          <rPr>
            <b/>
            <sz val="9"/>
            <color indexed="81"/>
            <rFont val="Tahoma"/>
            <charset val="1"/>
          </rPr>
          <t>Sunette Mulder:</t>
        </r>
        <r>
          <rPr>
            <sz val="9"/>
            <color indexed="81"/>
            <rFont val="Tahoma"/>
            <charset val="1"/>
          </rPr>
          <t xml:space="preserve">
Contractually required to write at least 50% of business to a specific company, irrespective of having an own license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Sunette Mulder</author>
  </authors>
  <commentList>
    <comment ref="B5" authorId="0" shapeId="0" xr:uid="{3F26E497-584E-489E-8318-DE0F360C3F71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Everything that falls under a Cat IIA license</t>
        </r>
      </text>
    </comment>
    <comment ref="F7" authorId="0" shapeId="0" xr:uid="{3069CEDA-7FB7-4AF5-BE01-2D7A7A345DE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Sitting on an offshore license
</t>
        </r>
      </text>
    </comment>
    <comment ref="B9" authorId="0" shapeId="0" xr:uid="{3933F6AA-99E8-46A6-9D96-75DA90F9E38F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3" authorId="0" shapeId="0" xr:uid="{D66409C4-8B13-4A79-BE50-426B4CC4C96C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17" authorId="0" shapeId="0" xr:uid="{9C359375-5D00-4107-9832-E6C5FD107F7E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1" authorId="0" shapeId="0" xr:uid="{A6AD0B0D-186C-424B-951F-3289EFC44104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5" authorId="0" shapeId="0" xr:uid="{F273D15B-656D-4C74-8124-0D80074152CF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29" authorId="0" shapeId="0" xr:uid="{B9829400-8F8B-4DE2-94A1-8B669F916B57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33" authorId="0" shapeId="0" xr:uid="{8379D6DE-F7C2-4A78-8091-BE6C2459183F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43" authorId="0" shapeId="0" xr:uid="{BA90DC60-6EEC-49CE-872E-A438A577C107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52" authorId="0" shapeId="0" xr:uid="{85E22BFC-0ADC-4D9A-A84F-4A7A78D83C4C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3" authorId="0" shapeId="0" xr:uid="{7D3CAECC-37DE-46AB-8BA1-308668E5B1DE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67" authorId="0" shapeId="0" xr:uid="{4D1F34FC-6BDC-47B8-867A-2AAD81F207A0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3" authorId="0" shapeId="0" xr:uid="{3FBE851F-FDC0-4B86-BDE5-08B11F7A6A98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  <comment ref="B77" authorId="0" shapeId="0" xr:uid="{E5F700F5-FB17-4913-B458-C8F6357AC7AF}">
      <text>
        <r>
          <rPr>
            <b/>
            <sz val="9"/>
            <color indexed="81"/>
            <rFont val="Tahoma"/>
            <family val="2"/>
          </rPr>
          <t>Sunette Mulder:</t>
        </r>
        <r>
          <rPr>
            <sz val="9"/>
            <color indexed="81"/>
            <rFont val="Tahoma"/>
            <family val="2"/>
          </rPr>
          <t xml:space="preserve">
Contractually required to write at least 50% of business to a specific company, irrespective of having an own license</t>
        </r>
      </text>
    </comment>
  </commentList>
</comments>
</file>

<file path=xl/sharedStrings.xml><?xml version="1.0" encoding="utf-8"?>
<sst xmlns="http://schemas.openxmlformats.org/spreadsheetml/2006/main" count="1073" uniqueCount="54">
  <si>
    <t>LISP STATISTICS FOR QUARTER ENDED 31 March 2023</t>
  </si>
  <si>
    <t>( A )  Market value of assets under administration as at 31 March 2023</t>
  </si>
  <si>
    <t>ASSET TYPE</t>
  </si>
  <si>
    <t>DISCRETIONARY LOCAL</t>
  </si>
  <si>
    <t>DISCRETIONARY OFFSHORE</t>
  </si>
  <si>
    <t>ENDOWMENTS LOCAL</t>
  </si>
  <si>
    <t>ENDOWMENTS OFFSHORE</t>
  </si>
  <si>
    <t>TAX FREE SAVINGS UNDERWRITTEN</t>
  </si>
  <si>
    <t>TAX FREE SAVINGS NON UNDERWRITTEN</t>
  </si>
  <si>
    <t>RETIREMENT ANNUITIES</t>
  </si>
  <si>
    <t>PRESERVATION FUNDS</t>
  </si>
  <si>
    <t>PURE LIVING ANNUITY WITH NO MORTALITY</t>
  </si>
  <si>
    <t>LIVING ANNUITY WITH MORTALITY</t>
  </si>
  <si>
    <t>PURE FULLY GUARANTEED COMPULSORY ANNUITY</t>
  </si>
  <si>
    <t>CONTRIBUTING PENSION AND PROVIDENT FUNDS</t>
  </si>
  <si>
    <t>TOTAL</t>
  </si>
  <si>
    <t>Local collective investment schemes</t>
  </si>
  <si>
    <t>Tied agents</t>
  </si>
  <si>
    <t>Independent financial advisors</t>
  </si>
  <si>
    <t>Direct clients</t>
  </si>
  <si>
    <t>Offshore funds/investments</t>
  </si>
  <si>
    <t>Local Life funds</t>
  </si>
  <si>
    <t>Call accounts</t>
  </si>
  <si>
    <t>Direct shares and securities (local)</t>
  </si>
  <si>
    <t>Direct shares and securities (offshore)</t>
  </si>
  <si>
    <t xml:space="preserve">Other </t>
  </si>
  <si>
    <t>( B )  Assets managed under a direct category II license</t>
  </si>
  <si>
    <t>TAX FREE SAVINGS NON UNDERWRITTE</t>
  </si>
  <si>
    <t>Assets managed under a category II license</t>
  </si>
  <si>
    <t>( C )  Number of accounts</t>
  </si>
  <si>
    <t>ACCOUNT TYPE</t>
  </si>
  <si>
    <t>Active / in-force accounts</t>
  </si>
  <si>
    <t>( D )  Flows for quarter ended 31 March 2023</t>
  </si>
  <si>
    <t>TRANSACTION TYPE</t>
  </si>
  <si>
    <t>New business (excluding reinvestments)</t>
  </si>
  <si>
    <t>Lump sum (excluding reinvestments)</t>
  </si>
  <si>
    <t>Recurring (excluding reinvestments)</t>
  </si>
  <si>
    <t>Withdrawals</t>
  </si>
  <si>
    <t>Lump sum</t>
  </si>
  <si>
    <t>Recurring</t>
  </si>
  <si>
    <t>Net flows (excluding reinvestments)</t>
  </si>
  <si>
    <t>New business emanating from income (distributions) reinvested</t>
  </si>
  <si>
    <t>( D )  Flows for quarter ended xx Xxxxxx 20xx</t>
  </si>
  <si>
    <t>Sanlam Linked Investments</t>
  </si>
  <si>
    <t xml:space="preserve">Name of LISP - Peregrine Administration Services Pty Ltd     </t>
  </si>
  <si>
    <t>Ninety One</t>
  </si>
  <si>
    <t>Momentum</t>
  </si>
  <si>
    <t>Global Fund Administrators (Pty) Ltd</t>
  </si>
  <si>
    <t>FNB Nominees</t>
  </si>
  <si>
    <t>Discovery Life Investment Services (Pty) Ltd</t>
  </si>
  <si>
    <t>Alexander Forbes Individual Client Administration</t>
  </si>
  <si>
    <t>Summary</t>
  </si>
  <si>
    <t>PLEASE NOTE: THIS IS THE AGGREGATE OF THOSE LISPS THAT HAVE SUPPLIED INFO TO ASISA - NOT ALL LISPS INCLUDED</t>
  </si>
  <si>
    <t>THE DETAILED LISP INFO (IN THE UNDERLYING SHEETS), DO NOT REPRESENT THE ENTIRE UNIVERSE OF LISPS THAT SUBMIT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</si>
</sst>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8"/>
      <color indexed="62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</font>
    <font>
      <b/>
      <sz val="9"/>
      <color indexed="14"/>
      <name val="Verdana"/>
      <family val="2"/>
    </font>
    <font>
      <sz val="10"/>
      <name val="Calibri"/>
      <family val="2"/>
      <scheme val="minor"/>
    </font>
    <font>
      <sz val="10"/>
      <name val="MS Sans Serif"/>
      <family val="2"/>
    </font>
    <font>
      <b/>
      <sz val="9"/>
      <color theme="1"/>
      <name val="MS Sans Serif"/>
    </font>
    <font>
      <sz val="9"/>
      <name val="Arial"/>
      <family val="2"/>
    </font>
    <font>
      <b/>
      <sz val="9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5" fillId="0" borderId="0"/>
    <xf numFmtId="0" fontId="15" fillId="0" borderId="0"/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5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vertical="center"/>
    </xf>
    <xf numFmtId="165" fontId="6" fillId="0" borderId="2" xfId="1" applyNumberFormat="1" applyFont="1" applyFill="1" applyBorder="1" applyAlignment="1" applyProtection="1"/>
    <xf numFmtId="0" fontId="2" fillId="0" borderId="3" xfId="0" applyFont="1" applyBorder="1" applyAlignment="1">
      <alignment horizontal="left" vertical="center" indent="1"/>
    </xf>
    <xf numFmtId="165" fontId="2" fillId="3" borderId="3" xfId="1" applyNumberFormat="1" applyFont="1" applyFill="1" applyBorder="1" applyAlignment="1" applyProtection="1"/>
    <xf numFmtId="165" fontId="2" fillId="3" borderId="4" xfId="1" applyNumberFormat="1" applyFont="1" applyFill="1" applyBorder="1" applyAlignment="1" applyProtection="1"/>
    <xf numFmtId="165" fontId="2" fillId="0" borderId="3" xfId="1" applyNumberFormat="1" applyFont="1" applyFill="1" applyBorder="1" applyAlignment="1" applyProtection="1"/>
    <xf numFmtId="0" fontId="2" fillId="0" borderId="5" xfId="0" applyFont="1" applyBorder="1" applyAlignment="1">
      <alignment horizontal="left" vertical="center" indent="1"/>
    </xf>
    <xf numFmtId="165" fontId="2" fillId="0" borderId="5" xfId="1" applyNumberFormat="1" applyFont="1" applyFill="1" applyBorder="1" applyAlignment="1" applyProtection="1"/>
    <xf numFmtId="0" fontId="6" fillId="0" borderId="6" xfId="0" applyFont="1" applyBorder="1" applyAlignment="1">
      <alignment vertical="center"/>
    </xf>
    <xf numFmtId="165" fontId="6" fillId="0" borderId="6" xfId="1" applyNumberFormat="1" applyFont="1" applyFill="1" applyBorder="1" applyAlignment="1" applyProtection="1"/>
    <xf numFmtId="165" fontId="6" fillId="0" borderId="7" xfId="1" applyNumberFormat="1" applyFont="1" applyFill="1" applyBorder="1" applyAlignment="1" applyProtection="1"/>
    <xf numFmtId="0" fontId="6" fillId="0" borderId="8" xfId="0" applyFont="1" applyBorder="1" applyAlignment="1">
      <alignment vertical="center"/>
    </xf>
    <xf numFmtId="165" fontId="2" fillId="0" borderId="8" xfId="1" applyNumberFormat="1" applyFont="1" applyFill="1" applyBorder="1" applyAlignment="1" applyProtection="1">
      <alignment vertical="center"/>
    </xf>
    <xf numFmtId="0" fontId="6" fillId="0" borderId="0" xfId="0" applyFont="1" applyAlignment="1">
      <alignment vertical="center"/>
    </xf>
    <xf numFmtId="165" fontId="2" fillId="0" borderId="0" xfId="1" applyNumberFormat="1" applyFont="1" applyFill="1" applyBorder="1" applyAlignment="1" applyProtection="1">
      <alignment vertical="center"/>
    </xf>
    <xf numFmtId="0" fontId="7" fillId="0" borderId="0" xfId="0" applyFont="1" applyAlignment="1">
      <alignment vertical="center"/>
    </xf>
    <xf numFmtId="165" fontId="2" fillId="0" borderId="0" xfId="1" applyNumberFormat="1" applyFont="1" applyFill="1" applyBorder="1" applyAlignment="1" applyProtection="1"/>
    <xf numFmtId="165" fontId="2" fillId="3" borderId="5" xfId="1" applyNumberFormat="1" applyFont="1" applyFill="1" applyBorder="1" applyAlignment="1" applyProtection="1"/>
    <xf numFmtId="165" fontId="2" fillId="3" borderId="9" xfId="1" applyNumberFormat="1" applyFont="1" applyFill="1" applyBorder="1" applyAlignment="1" applyProtection="1"/>
    <xf numFmtId="165" fontId="6" fillId="0" borderId="0" xfId="1" applyNumberFormat="1" applyFont="1" applyFill="1" applyBorder="1" applyAlignment="1" applyProtection="1">
      <alignment vertical="center"/>
    </xf>
    <xf numFmtId="165" fontId="2" fillId="0" borderId="0" xfId="1" applyNumberFormat="1" applyFont="1" applyFill="1" applyBorder="1" applyAlignment="1" applyProtection="1">
      <alignment vertical="center"/>
      <protection locked="0"/>
    </xf>
    <xf numFmtId="0" fontId="6" fillId="0" borderId="10" xfId="0" applyFont="1" applyBorder="1" applyAlignment="1">
      <alignment vertical="center"/>
    </xf>
    <xf numFmtId="165" fontId="2" fillId="0" borderId="10" xfId="1" applyNumberFormat="1" applyFont="1" applyFill="1" applyBorder="1" applyAlignment="1" applyProtection="1">
      <alignment vertical="center"/>
      <protection locked="0"/>
    </xf>
    <xf numFmtId="165" fontId="2" fillId="0" borderId="10" xfId="1" applyNumberFormat="1" applyFont="1" applyFill="1" applyBorder="1" applyAlignment="1" applyProtection="1">
      <alignment vertical="center"/>
    </xf>
    <xf numFmtId="165" fontId="6" fillId="0" borderId="2" xfId="1" applyNumberFormat="1" applyFont="1" applyFill="1" applyBorder="1" applyAlignment="1">
      <alignment vertical="center" wrapText="1"/>
    </xf>
    <xf numFmtId="165" fontId="6" fillId="0" borderId="11" xfId="1" applyNumberFormat="1" applyFont="1" applyFill="1" applyBorder="1" applyAlignment="1" applyProtection="1">
      <alignment vertical="center" wrapText="1"/>
    </xf>
    <xf numFmtId="0" fontId="6" fillId="0" borderId="5" xfId="0" applyFont="1" applyBorder="1" applyAlignment="1">
      <alignment vertical="center"/>
    </xf>
    <xf numFmtId="165" fontId="6" fillId="0" borderId="5" xfId="1" applyNumberFormat="1" applyFont="1" applyFill="1" applyBorder="1" applyAlignment="1" applyProtection="1"/>
    <xf numFmtId="165" fontId="6" fillId="0" borderId="9" xfId="1" applyNumberFormat="1" applyFont="1" applyFill="1" applyBorder="1" applyAlignment="1" applyProtection="1"/>
    <xf numFmtId="165" fontId="6" fillId="0" borderId="11" xfId="1" applyNumberFormat="1" applyFont="1" applyFill="1" applyBorder="1" applyAlignment="1" applyProtection="1"/>
    <xf numFmtId="165" fontId="2" fillId="0" borderId="4" xfId="1" applyNumberFormat="1" applyFont="1" applyFill="1" applyBorder="1" applyAlignment="1" applyProtection="1"/>
    <xf numFmtId="165" fontId="2" fillId="0" borderId="9" xfId="1" applyNumberFormat="1" applyFont="1" applyFill="1" applyBorder="1" applyAlignment="1" applyProtection="1"/>
    <xf numFmtId="165" fontId="6" fillId="0" borderId="3" xfId="1" applyNumberFormat="1" applyFont="1" applyFill="1" applyBorder="1" applyAlignment="1" applyProtection="1"/>
    <xf numFmtId="165" fontId="6" fillId="0" borderId="4" xfId="1" applyNumberFormat="1" applyFont="1" applyFill="1" applyBorder="1" applyAlignment="1" applyProtection="1"/>
    <xf numFmtId="0" fontId="2" fillId="0" borderId="2" xfId="0" applyFont="1" applyBorder="1" applyAlignment="1">
      <alignment vertical="center"/>
    </xf>
    <xf numFmtId="165" fontId="2" fillId="0" borderId="2" xfId="1" applyNumberFormat="1" applyFont="1" applyFill="1" applyBorder="1" applyAlignment="1" applyProtection="1">
      <alignment vertical="center"/>
    </xf>
    <xf numFmtId="165" fontId="2" fillId="0" borderId="11" xfId="1" applyNumberFormat="1" applyFont="1" applyFill="1" applyBorder="1" applyAlignment="1" applyProtection="1">
      <alignment vertical="center"/>
    </xf>
    <xf numFmtId="0" fontId="2" fillId="0" borderId="12" xfId="0" applyFont="1" applyBorder="1" applyAlignment="1">
      <alignment vertical="center"/>
    </xf>
    <xf numFmtId="165" fontId="2" fillId="0" borderId="12" xfId="1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165" fontId="2" fillId="0" borderId="5" xfId="1" applyNumberFormat="1" applyFont="1" applyFill="1" applyBorder="1" applyAlignment="1">
      <alignment vertical="center"/>
    </xf>
    <xf numFmtId="3" fontId="13" fillId="4" borderId="0" xfId="0" applyNumberFormat="1" applyFont="1" applyFill="1" applyAlignment="1">
      <alignment vertical="center"/>
    </xf>
    <xf numFmtId="3" fontId="2" fillId="3" borderId="3" xfId="1" applyNumberFormat="1" applyFont="1" applyFill="1" applyBorder="1" applyAlignment="1" applyProtection="1"/>
    <xf numFmtId="165" fontId="5" fillId="0" borderId="0" xfId="2" applyNumberFormat="1" applyFont="1" applyFill="1" applyAlignment="1">
      <alignment vertical="center"/>
    </xf>
    <xf numFmtId="165" fontId="2" fillId="0" borderId="0" xfId="2" applyNumberFormat="1" applyFont="1" applyFill="1" applyAlignment="1">
      <alignment vertical="center"/>
    </xf>
    <xf numFmtId="165" fontId="2" fillId="0" borderId="0" xfId="2" applyNumberFormat="1" applyFont="1" applyFill="1" applyAlignment="1" applyProtection="1">
      <alignment vertical="center"/>
      <protection locked="0"/>
    </xf>
    <xf numFmtId="165" fontId="6" fillId="2" borderId="1" xfId="2" applyNumberFormat="1" applyFont="1" applyFill="1" applyBorder="1" applyAlignment="1">
      <alignment horizontal="center" vertical="center" wrapText="1"/>
    </xf>
    <xf numFmtId="165" fontId="6" fillId="2" borderId="1" xfId="2" applyNumberFormat="1" applyFont="1" applyFill="1" applyBorder="1" applyAlignment="1" applyProtection="1">
      <alignment horizontal="center" vertical="center" wrapText="1"/>
    </xf>
    <xf numFmtId="165" fontId="6" fillId="0" borderId="2" xfId="2" applyNumberFormat="1" applyFont="1" applyFill="1" applyBorder="1" applyAlignment="1" applyProtection="1"/>
    <xf numFmtId="165" fontId="2" fillId="3" borderId="3" xfId="2" applyNumberFormat="1" applyFont="1" applyFill="1" applyBorder="1" applyAlignment="1" applyProtection="1"/>
    <xf numFmtId="165" fontId="3" fillId="3" borderId="3" xfId="2" applyNumberFormat="1" applyFont="1" applyFill="1" applyBorder="1" applyAlignment="1" applyProtection="1"/>
    <xf numFmtId="165" fontId="2" fillId="3" borderId="4" xfId="2" applyNumberFormat="1" applyFont="1" applyFill="1" applyBorder="1" applyAlignment="1" applyProtection="1"/>
    <xf numFmtId="165" fontId="2" fillId="0" borderId="3" xfId="2" applyNumberFormat="1" applyFont="1" applyFill="1" applyBorder="1" applyAlignment="1" applyProtection="1"/>
    <xf numFmtId="165" fontId="2" fillId="0" borderId="5" xfId="2" applyNumberFormat="1" applyFont="1" applyFill="1" applyBorder="1" applyAlignment="1" applyProtection="1"/>
    <xf numFmtId="165" fontId="6" fillId="0" borderId="6" xfId="2" applyNumberFormat="1" applyFont="1" applyFill="1" applyBorder="1" applyAlignment="1" applyProtection="1"/>
    <xf numFmtId="165" fontId="6" fillId="0" borderId="7" xfId="2" applyNumberFormat="1" applyFont="1" applyFill="1" applyBorder="1" applyAlignment="1" applyProtection="1"/>
    <xf numFmtId="165" fontId="2" fillId="0" borderId="8" xfId="2" applyNumberFormat="1" applyFont="1" applyFill="1" applyBorder="1" applyAlignment="1" applyProtection="1">
      <alignment vertical="center"/>
    </xf>
    <xf numFmtId="165" fontId="2" fillId="0" borderId="0" xfId="2" applyNumberFormat="1" applyFont="1" applyFill="1" applyBorder="1" applyAlignment="1" applyProtection="1">
      <alignment vertical="center"/>
    </xf>
    <xf numFmtId="165" fontId="2" fillId="0" borderId="0" xfId="2" applyNumberFormat="1" applyFont="1" applyFill="1" applyBorder="1" applyAlignment="1" applyProtection="1"/>
    <xf numFmtId="165" fontId="2" fillId="3" borderId="5" xfId="2" applyNumberFormat="1" applyFont="1" applyFill="1" applyBorder="1" applyAlignment="1" applyProtection="1"/>
    <xf numFmtId="165" fontId="2" fillId="3" borderId="9" xfId="2" applyNumberFormat="1" applyFont="1" applyFill="1" applyBorder="1" applyAlignment="1" applyProtection="1"/>
    <xf numFmtId="165" fontId="6" fillId="0" borderId="0" xfId="2" applyNumberFormat="1" applyFont="1" applyFill="1" applyBorder="1" applyAlignment="1" applyProtection="1">
      <alignment vertical="center"/>
    </xf>
    <xf numFmtId="165" fontId="2" fillId="0" borderId="0" xfId="2" applyNumberFormat="1" applyFont="1" applyFill="1" applyBorder="1" applyAlignment="1" applyProtection="1">
      <alignment vertical="center"/>
      <protection locked="0"/>
    </xf>
    <xf numFmtId="165" fontId="2" fillId="0" borderId="10" xfId="2" applyNumberFormat="1" applyFont="1" applyFill="1" applyBorder="1" applyAlignment="1" applyProtection="1">
      <alignment vertical="center"/>
      <protection locked="0"/>
    </xf>
    <xf numFmtId="165" fontId="2" fillId="0" borderId="10" xfId="2" applyNumberFormat="1" applyFont="1" applyFill="1" applyBorder="1" applyAlignment="1" applyProtection="1">
      <alignment vertical="center"/>
    </xf>
    <xf numFmtId="165" fontId="6" fillId="0" borderId="2" xfId="2" applyNumberFormat="1" applyFont="1" applyFill="1" applyBorder="1" applyAlignment="1">
      <alignment vertical="center" wrapText="1"/>
    </xf>
    <xf numFmtId="165" fontId="6" fillId="0" borderId="11" xfId="2" applyNumberFormat="1" applyFont="1" applyFill="1" applyBorder="1" applyAlignment="1" applyProtection="1">
      <alignment vertical="center" wrapText="1"/>
    </xf>
    <xf numFmtId="165" fontId="6" fillId="0" borderId="5" xfId="2" applyNumberFormat="1" applyFont="1" applyFill="1" applyBorder="1" applyAlignment="1" applyProtection="1"/>
    <xf numFmtId="165" fontId="6" fillId="0" borderId="9" xfId="2" applyNumberFormat="1" applyFont="1" applyFill="1" applyBorder="1" applyAlignment="1" applyProtection="1"/>
    <xf numFmtId="165" fontId="6" fillId="5" borderId="11" xfId="2" applyNumberFormat="1" applyFont="1" applyFill="1" applyBorder="1" applyAlignment="1" applyProtection="1"/>
    <xf numFmtId="165" fontId="2" fillId="0" borderId="4" xfId="2" applyNumberFormat="1" applyFont="1" applyFill="1" applyBorder="1" applyAlignment="1" applyProtection="1"/>
    <xf numFmtId="165" fontId="2" fillId="0" borderId="9" xfId="2" applyNumberFormat="1" applyFont="1" applyFill="1" applyBorder="1" applyAlignment="1" applyProtection="1"/>
    <xf numFmtId="165" fontId="6" fillId="0" borderId="3" xfId="2" applyNumberFormat="1" applyFont="1" applyFill="1" applyBorder="1" applyAlignment="1" applyProtection="1"/>
    <xf numFmtId="165" fontId="6" fillId="5" borderId="4" xfId="2" applyNumberFormat="1" applyFont="1" applyFill="1" applyBorder="1" applyAlignment="1" applyProtection="1"/>
    <xf numFmtId="165" fontId="2" fillId="0" borderId="2" xfId="2" applyNumberFormat="1" applyFont="1" applyFill="1" applyBorder="1" applyAlignment="1" applyProtection="1">
      <alignment vertical="center"/>
    </xf>
    <xf numFmtId="165" fontId="2" fillId="0" borderId="11" xfId="2" applyNumberFormat="1" applyFont="1" applyFill="1" applyBorder="1" applyAlignment="1" applyProtection="1">
      <alignment vertical="center"/>
    </xf>
    <xf numFmtId="165" fontId="6" fillId="5" borderId="2" xfId="2" applyNumberFormat="1" applyFont="1" applyFill="1" applyBorder="1" applyAlignment="1" applyProtection="1"/>
    <xf numFmtId="165" fontId="2" fillId="0" borderId="12" xfId="2" applyNumberFormat="1" applyFont="1" applyFill="1" applyBorder="1" applyAlignment="1">
      <alignment vertical="center"/>
    </xf>
    <xf numFmtId="165" fontId="2" fillId="0" borderId="5" xfId="2" applyNumberFormat="1" applyFont="1" applyFill="1" applyBorder="1" applyAlignment="1">
      <alignment vertical="center"/>
    </xf>
    <xf numFmtId="165" fontId="6" fillId="0" borderId="11" xfId="2" applyNumberFormat="1" applyFont="1" applyFill="1" applyBorder="1" applyAlignment="1" applyProtection="1"/>
    <xf numFmtId="165" fontId="6" fillId="0" borderId="4" xfId="2" applyNumberFormat="1" applyFont="1" applyFill="1" applyBorder="1" applyAlignment="1" applyProtection="1"/>
    <xf numFmtId="4" fontId="14" fillId="0" borderId="3" xfId="0" applyNumberFormat="1" applyFont="1" applyBorder="1"/>
    <xf numFmtId="4" fontId="14" fillId="0" borderId="0" xfId="0" applyNumberFormat="1" applyFont="1"/>
    <xf numFmtId="4" fontId="14" fillId="0" borderId="4" xfId="0" applyNumberFormat="1" applyFont="1" applyBorder="1"/>
    <xf numFmtId="165" fontId="2" fillId="0" borderId="4" xfId="1" applyNumberFormat="1" applyFont="1" applyFill="1" applyBorder="1" applyAlignment="1">
      <alignment vertical="center"/>
    </xf>
    <xf numFmtId="4" fontId="14" fillId="0" borderId="5" xfId="0" applyNumberFormat="1" applyFont="1" applyBorder="1"/>
    <xf numFmtId="4" fontId="14" fillId="0" borderId="9" xfId="0" applyNumberFormat="1" applyFont="1" applyBorder="1"/>
    <xf numFmtId="165" fontId="2" fillId="0" borderId="9" xfId="1" applyNumberFormat="1" applyFont="1" applyFill="1" applyBorder="1" applyAlignment="1">
      <alignment vertical="center"/>
    </xf>
    <xf numFmtId="0" fontId="0" fillId="0" borderId="1" xfId="0" applyBorder="1"/>
    <xf numFmtId="165" fontId="2" fillId="3" borderId="1" xfId="1" applyNumberFormat="1" applyFont="1" applyFill="1" applyBorder="1" applyAlignment="1" applyProtection="1"/>
    <xf numFmtId="165" fontId="6" fillId="0" borderId="11" xfId="1" applyNumberFormat="1" applyFont="1" applyFill="1" applyBorder="1" applyAlignment="1">
      <alignment vertical="center" wrapText="1"/>
    </xf>
    <xf numFmtId="165" fontId="6" fillId="6" borderId="11" xfId="1" applyNumberFormat="1" applyFont="1" applyFill="1" applyBorder="1" applyAlignment="1">
      <alignment vertical="center" wrapText="1"/>
    </xf>
    <xf numFmtId="165" fontId="6" fillId="6" borderId="5" xfId="1" applyNumberFormat="1" applyFont="1" applyFill="1" applyBorder="1" applyAlignment="1" applyProtection="1"/>
    <xf numFmtId="165" fontId="6" fillId="6" borderId="2" xfId="1" applyNumberFormat="1" applyFont="1" applyFill="1" applyBorder="1" applyAlignment="1" applyProtection="1"/>
    <xf numFmtId="165" fontId="2" fillId="6" borderId="3" xfId="1" applyNumberFormat="1" applyFont="1" applyFill="1" applyBorder="1" applyAlignment="1" applyProtection="1"/>
    <xf numFmtId="3" fontId="4" fillId="0" borderId="3" xfId="0" applyNumberFormat="1" applyFont="1" applyBorder="1"/>
    <xf numFmtId="3" fontId="4" fillId="0" borderId="4" xfId="0" applyNumberFormat="1" applyFont="1" applyBorder="1"/>
    <xf numFmtId="0" fontId="1" fillId="6" borderId="3" xfId="3" applyFont="1" applyFill="1" applyBorder="1"/>
    <xf numFmtId="165" fontId="2" fillId="0" borderId="3" xfId="1" applyNumberFormat="1" applyFont="1" applyFill="1" applyBorder="1" applyAlignment="1">
      <alignment vertical="center"/>
    </xf>
    <xf numFmtId="165" fontId="6" fillId="6" borderId="3" xfId="1" applyNumberFormat="1" applyFont="1" applyFill="1" applyBorder="1" applyAlignment="1" applyProtection="1"/>
    <xf numFmtId="3" fontId="4" fillId="0" borderId="9" xfId="0" applyNumberFormat="1" applyFont="1" applyBorder="1"/>
    <xf numFmtId="165" fontId="2" fillId="6" borderId="2" xfId="1" applyNumberFormat="1" applyFont="1" applyFill="1" applyBorder="1" applyAlignment="1" applyProtection="1">
      <alignment vertical="center"/>
    </xf>
    <xf numFmtId="0" fontId="1" fillId="0" borderId="3" xfId="4" applyFont="1" applyBorder="1"/>
    <xf numFmtId="3" fontId="4" fillId="0" borderId="0" xfId="0" applyNumberFormat="1" applyFont="1"/>
    <xf numFmtId="3" fontId="4" fillId="0" borderId="5" xfId="0" applyNumberFormat="1" applyFont="1" applyBorder="1"/>
    <xf numFmtId="0" fontId="1" fillId="0" borderId="5" xfId="4" applyFont="1" applyBorder="1"/>
    <xf numFmtId="165" fontId="2" fillId="0" borderId="13" xfId="1" applyNumberFormat="1" applyFont="1" applyFill="1" applyBorder="1" applyAlignment="1">
      <alignment vertical="center"/>
    </xf>
    <xf numFmtId="3" fontId="16" fillId="7" borderId="14" xfId="0" applyNumberFormat="1" applyFont="1" applyFill="1" applyBorder="1"/>
    <xf numFmtId="3" fontId="16" fillId="7" borderId="15" xfId="0" applyNumberFormat="1" applyFont="1" applyFill="1" applyBorder="1"/>
    <xf numFmtId="0" fontId="17" fillId="6" borderId="4" xfId="0" applyFont="1" applyFill="1" applyBorder="1"/>
    <xf numFmtId="165" fontId="17" fillId="6" borderId="4" xfId="1" applyNumberFormat="1" applyFont="1" applyFill="1" applyBorder="1" applyAlignment="1">
      <alignment vertical="center"/>
    </xf>
    <xf numFmtId="3" fontId="16" fillId="7" borderId="16" xfId="0" applyNumberFormat="1" applyFont="1" applyFill="1" applyBorder="1"/>
    <xf numFmtId="0" fontId="2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17" xfId="1" applyNumberFormat="1" applyFont="1" applyFill="1" applyBorder="1" applyAlignment="1">
      <alignment vertical="center"/>
    </xf>
    <xf numFmtId="165" fontId="2" fillId="0" borderId="18" xfId="1" applyNumberFormat="1" applyFont="1" applyFill="1" applyBorder="1" applyAlignment="1">
      <alignment vertical="center"/>
    </xf>
    <xf numFmtId="165" fontId="2" fillId="0" borderId="10" xfId="1" applyNumberFormat="1" applyFont="1" applyFill="1" applyBorder="1" applyAlignment="1">
      <alignment vertical="center"/>
    </xf>
    <xf numFmtId="165" fontId="2" fillId="0" borderId="0" xfId="0" applyNumberFormat="1" applyFont="1" applyAlignment="1">
      <alignment vertical="center"/>
    </xf>
    <xf numFmtId="3" fontId="18" fillId="4" borderId="0" xfId="0" applyNumberFormat="1" applyFont="1" applyFill="1" applyAlignment="1">
      <alignment vertical="center"/>
    </xf>
  </cellXfs>
  <cellStyles count="5">
    <cellStyle name="Comma" xfId="1" builtinId="3"/>
    <cellStyle name="Comma 2" xfId="2" xr:uid="{32881E8E-1093-4980-91CB-6155DE1C3F45}"/>
    <cellStyle name="Normal" xfId="0" builtinId="0"/>
    <cellStyle name="Normal 2" xfId="4" xr:uid="{1267B0A6-34FC-4DDB-99E4-9FEAE8382441}"/>
    <cellStyle name="Normal 3" xfId="3" xr:uid="{FEDAFB66-B437-4198-A4FF-38B87C8AC7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47ECB-4BF7-4F80-A14C-ACB699B5487A}">
  <dimension ref="A1:O84"/>
  <sheetViews>
    <sheetView tabSelected="1" zoomScaleNormal="100" workbookViewId="0"/>
  </sheetViews>
  <sheetFormatPr defaultRowHeight="14.5" x14ac:dyDescent="0.35"/>
  <cols>
    <col min="2" max="2" width="49.54296875" bestFit="1" customWidth="1"/>
    <col min="3" max="3" width="14.453125" customWidth="1"/>
    <col min="4" max="4" width="14.1796875" customWidth="1"/>
    <col min="5" max="5" width="15.453125" bestFit="1" customWidth="1"/>
    <col min="6" max="6" width="13.7265625" customWidth="1"/>
    <col min="7" max="7" width="13.26953125" customWidth="1"/>
    <col min="8" max="8" width="13.81640625" customWidth="1"/>
    <col min="9" max="9" width="15.7265625" customWidth="1"/>
    <col min="10" max="10" width="14.7265625" customWidth="1"/>
    <col min="11" max="11" width="14.81640625" customWidth="1"/>
    <col min="12" max="12" width="14.453125" bestFit="1" customWidth="1"/>
    <col min="13" max="13" width="11.81640625" customWidth="1"/>
    <col min="14" max="14" width="14.453125" bestFit="1" customWidth="1"/>
    <col min="15" max="15" width="14.453125" customWidth="1"/>
  </cols>
  <sheetData>
    <row r="1" spans="1:15" x14ac:dyDescent="0.35">
      <c r="A1" s="1"/>
      <c r="B1" s="2" t="s">
        <v>0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</row>
    <row r="2" spans="1:15" x14ac:dyDescent="0.35">
      <c r="A2" s="1"/>
      <c r="B2" s="24" t="s">
        <v>51</v>
      </c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1"/>
      <c r="B3" s="127" t="s">
        <v>52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1"/>
      <c r="B4" s="127" t="s">
        <v>53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1"/>
      <c r="B5" s="2" t="s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1"/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42" x14ac:dyDescent="0.35">
      <c r="A7" s="1"/>
      <c r="B7" s="6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14</v>
      </c>
      <c r="O7" s="8" t="s">
        <v>15</v>
      </c>
    </row>
    <row r="8" spans="1:15" x14ac:dyDescent="0.35">
      <c r="A8" s="1"/>
      <c r="B8" s="9" t="s">
        <v>16</v>
      </c>
      <c r="C8" s="10">
        <v>452428806195.1955</v>
      </c>
      <c r="D8" s="10">
        <v>0</v>
      </c>
      <c r="E8" s="10">
        <v>104629783194.2157</v>
      </c>
      <c r="F8" s="10">
        <v>0</v>
      </c>
      <c r="G8" s="10">
        <v>5724441924.4422626</v>
      </c>
      <c r="H8" s="10">
        <v>6239910345.6011629</v>
      </c>
      <c r="I8" s="10">
        <v>223581660733.06073</v>
      </c>
      <c r="J8" s="10">
        <v>143920003886.11218</v>
      </c>
      <c r="K8" s="10">
        <v>394175013313.79059</v>
      </c>
      <c r="L8" s="10">
        <v>38999687062.362785</v>
      </c>
      <c r="M8" s="10">
        <v>5862388.7300000004</v>
      </c>
      <c r="N8" s="10">
        <v>7280838155.21</v>
      </c>
      <c r="O8" s="10">
        <v>1376986007198.7209</v>
      </c>
    </row>
    <row r="9" spans="1:15" x14ac:dyDescent="0.35">
      <c r="A9" s="1"/>
      <c r="B9" s="11" t="s">
        <v>17</v>
      </c>
      <c r="C9" s="12">
        <v>95023854503.840546</v>
      </c>
      <c r="D9" s="12">
        <v>0</v>
      </c>
      <c r="E9" s="12">
        <v>46025190507.531082</v>
      </c>
      <c r="F9" s="12">
        <v>0</v>
      </c>
      <c r="G9" s="12">
        <v>0</v>
      </c>
      <c r="H9" s="12">
        <v>1039996105.6799998</v>
      </c>
      <c r="I9" s="12">
        <v>47675721686.879028</v>
      </c>
      <c r="J9" s="12">
        <v>29018515257.428478</v>
      </c>
      <c r="K9" s="13">
        <v>66012125112.542526</v>
      </c>
      <c r="L9" s="13">
        <v>20003428993.92561</v>
      </c>
      <c r="M9" s="13">
        <v>0</v>
      </c>
      <c r="N9" s="13">
        <v>4128991695.9968491</v>
      </c>
      <c r="O9" s="14">
        <v>308927823863.8241</v>
      </c>
    </row>
    <row r="10" spans="1:15" x14ac:dyDescent="0.35">
      <c r="A10" s="1"/>
      <c r="B10" s="11" t="s">
        <v>18</v>
      </c>
      <c r="C10" s="12">
        <v>333409484990.45959</v>
      </c>
      <c r="D10" s="12">
        <v>0</v>
      </c>
      <c r="E10" s="12">
        <v>57081015044.663849</v>
      </c>
      <c r="F10" s="12">
        <v>0</v>
      </c>
      <c r="G10" s="12">
        <v>3708393306.9106956</v>
      </c>
      <c r="H10" s="12">
        <v>4113456527.688611</v>
      </c>
      <c r="I10" s="12">
        <v>148083360263.87216</v>
      </c>
      <c r="J10" s="12">
        <v>98104931235.152084</v>
      </c>
      <c r="K10" s="13">
        <v>303513323885.37738</v>
      </c>
      <c r="L10" s="13">
        <v>17147479180.899</v>
      </c>
      <c r="M10" s="13">
        <v>5862388.7300000004</v>
      </c>
      <c r="N10" s="13">
        <v>2675797356.1731515</v>
      </c>
      <c r="O10" s="14">
        <v>967843104179.92639</v>
      </c>
    </row>
    <row r="11" spans="1:15" x14ac:dyDescent="0.35">
      <c r="A11" s="1"/>
      <c r="B11" s="15" t="s">
        <v>19</v>
      </c>
      <c r="C11" s="12">
        <v>23995466700.895329</v>
      </c>
      <c r="D11" s="12">
        <v>0</v>
      </c>
      <c r="E11" s="12">
        <v>1523577642.0207739</v>
      </c>
      <c r="F11" s="12">
        <v>0</v>
      </c>
      <c r="G11" s="12">
        <v>2016048617.5315673</v>
      </c>
      <c r="H11" s="12">
        <v>1086457712.2325528</v>
      </c>
      <c r="I11" s="12">
        <v>27822578782.309536</v>
      </c>
      <c r="J11" s="12">
        <v>16796557393.531631</v>
      </c>
      <c r="K11" s="13">
        <v>24649564315.870682</v>
      </c>
      <c r="L11" s="13">
        <v>1848778887.5381758</v>
      </c>
      <c r="M11" s="13">
        <v>0</v>
      </c>
      <c r="N11" s="13">
        <v>476049103.03999972</v>
      </c>
      <c r="O11" s="16">
        <v>100215079154.97025</v>
      </c>
    </row>
    <row r="12" spans="1:15" x14ac:dyDescent="0.35">
      <c r="A12" s="1"/>
      <c r="B12" s="9" t="s">
        <v>20</v>
      </c>
      <c r="C12" s="10">
        <v>1742900452.4601519</v>
      </c>
      <c r="D12" s="10">
        <v>128181299474.33575</v>
      </c>
      <c r="E12" s="10">
        <v>3306340850.3956814</v>
      </c>
      <c r="F12" s="10">
        <v>89906865669.86618</v>
      </c>
      <c r="G12" s="10">
        <v>0</v>
      </c>
      <c r="H12" s="10">
        <v>0</v>
      </c>
      <c r="I12" s="10">
        <v>196287569.21019801</v>
      </c>
      <c r="J12" s="10">
        <v>362682433.72000009</v>
      </c>
      <c r="K12" s="10">
        <v>9040674384.855732</v>
      </c>
      <c r="L12" s="10">
        <v>0</v>
      </c>
      <c r="M12" s="10">
        <v>0</v>
      </c>
      <c r="N12" s="10">
        <v>0</v>
      </c>
      <c r="O12" s="10">
        <v>232737050834.84372</v>
      </c>
    </row>
    <row r="13" spans="1:15" x14ac:dyDescent="0.35">
      <c r="A13" s="1"/>
      <c r="B13" s="11" t="s">
        <v>17</v>
      </c>
      <c r="C13" s="12">
        <v>1175626505.6300507</v>
      </c>
      <c r="D13" s="12">
        <v>3320760172.5773973</v>
      </c>
      <c r="E13" s="12">
        <v>710832068.64285231</v>
      </c>
      <c r="F13" s="12">
        <v>7783785447.8542614</v>
      </c>
      <c r="G13" s="12">
        <v>0</v>
      </c>
      <c r="H13" s="12">
        <v>0</v>
      </c>
      <c r="I13" s="12">
        <v>23041604.490000002</v>
      </c>
      <c r="J13" s="12">
        <v>34949410.140000001</v>
      </c>
      <c r="K13" s="13">
        <v>754587417.85245001</v>
      </c>
      <c r="L13" s="13">
        <v>0</v>
      </c>
      <c r="M13" s="13">
        <v>0</v>
      </c>
      <c r="N13" s="13">
        <v>0</v>
      </c>
      <c r="O13" s="14">
        <v>13803582627.18701</v>
      </c>
    </row>
    <row r="14" spans="1:15" x14ac:dyDescent="0.35">
      <c r="A14" s="1"/>
      <c r="B14" s="11" t="s">
        <v>18</v>
      </c>
      <c r="C14" s="12">
        <v>565191797.1700505</v>
      </c>
      <c r="D14" s="12">
        <v>112474544498.72833</v>
      </c>
      <c r="E14" s="12">
        <v>2594191781.7528291</v>
      </c>
      <c r="F14" s="12">
        <v>79469147954.101334</v>
      </c>
      <c r="G14" s="12">
        <v>0</v>
      </c>
      <c r="H14" s="12">
        <v>0</v>
      </c>
      <c r="I14" s="12">
        <v>172714757.040198</v>
      </c>
      <c r="J14" s="12">
        <v>326868528.78000009</v>
      </c>
      <c r="K14" s="13">
        <v>8271639755.2829523</v>
      </c>
      <c r="L14" s="13">
        <v>0</v>
      </c>
      <c r="M14" s="13">
        <v>0</v>
      </c>
      <c r="N14" s="13">
        <v>0</v>
      </c>
      <c r="O14" s="14">
        <v>203874299072.85568</v>
      </c>
    </row>
    <row r="15" spans="1:15" x14ac:dyDescent="0.35">
      <c r="A15" s="1"/>
      <c r="B15" s="15" t="s">
        <v>19</v>
      </c>
      <c r="C15" s="12">
        <v>2082149.6600506208</v>
      </c>
      <c r="D15" s="12">
        <v>12385994803.030024</v>
      </c>
      <c r="E15" s="12">
        <v>1317000</v>
      </c>
      <c r="F15" s="12">
        <v>2653932267.9105902</v>
      </c>
      <c r="G15" s="12">
        <v>0</v>
      </c>
      <c r="H15" s="12">
        <v>0</v>
      </c>
      <c r="I15" s="12">
        <v>531207.68000000005</v>
      </c>
      <c r="J15" s="12">
        <v>864494.8</v>
      </c>
      <c r="K15" s="13">
        <v>14447211.72033</v>
      </c>
      <c r="L15" s="13">
        <v>0</v>
      </c>
      <c r="M15" s="13">
        <v>0</v>
      </c>
      <c r="N15" s="13">
        <v>0</v>
      </c>
      <c r="O15" s="16">
        <v>15059169134.800995</v>
      </c>
    </row>
    <row r="16" spans="1:15" x14ac:dyDescent="0.35">
      <c r="A16" s="1"/>
      <c r="B16" s="9" t="s">
        <v>21</v>
      </c>
      <c r="C16" s="10">
        <v>541876743.30582321</v>
      </c>
      <c r="D16" s="10">
        <v>0</v>
      </c>
      <c r="E16" s="10">
        <v>8086008087.6084652</v>
      </c>
      <c r="F16" s="10">
        <v>0</v>
      </c>
      <c r="G16" s="10">
        <v>0</v>
      </c>
      <c r="H16" s="10">
        <v>0</v>
      </c>
      <c r="I16" s="10">
        <v>8201088226.4520664</v>
      </c>
      <c r="J16" s="10">
        <v>1119614737.2588801</v>
      </c>
      <c r="K16" s="10">
        <v>4552736014.5699997</v>
      </c>
      <c r="L16" s="10">
        <v>3525793919.3216248</v>
      </c>
      <c r="M16" s="10">
        <v>0</v>
      </c>
      <c r="N16" s="10">
        <v>11066041005.290003</v>
      </c>
      <c r="O16" s="10">
        <v>37093158733.806862</v>
      </c>
    </row>
    <row r="17" spans="1:15" x14ac:dyDescent="0.35">
      <c r="A17" s="1"/>
      <c r="B17" s="11" t="s">
        <v>17</v>
      </c>
      <c r="C17" s="12">
        <v>498486720.07999998</v>
      </c>
      <c r="D17" s="12">
        <v>0</v>
      </c>
      <c r="E17" s="12">
        <v>6516380831.0900002</v>
      </c>
      <c r="F17" s="12">
        <v>0</v>
      </c>
      <c r="G17" s="12">
        <v>0</v>
      </c>
      <c r="H17" s="12">
        <v>0</v>
      </c>
      <c r="I17" s="12">
        <v>6057675885.9599991</v>
      </c>
      <c r="J17" s="12">
        <v>13806832.219999999</v>
      </c>
      <c r="K17" s="13">
        <v>2174908293.98</v>
      </c>
      <c r="L17" s="13">
        <v>1410730919.1800003</v>
      </c>
      <c r="M17" s="13">
        <v>0</v>
      </c>
      <c r="N17" s="13">
        <v>11060175094.310003</v>
      </c>
      <c r="O17" s="14">
        <v>27732164576.82</v>
      </c>
    </row>
    <row r="18" spans="1:15" x14ac:dyDescent="0.35">
      <c r="A18" s="1"/>
      <c r="B18" s="11" t="s">
        <v>18</v>
      </c>
      <c r="C18" s="12">
        <v>43390023.225823253</v>
      </c>
      <c r="D18" s="12">
        <v>0</v>
      </c>
      <c r="E18" s="12">
        <v>1227779725.7005868</v>
      </c>
      <c r="F18" s="12">
        <v>0</v>
      </c>
      <c r="G18" s="12">
        <v>0</v>
      </c>
      <c r="H18" s="12">
        <v>0</v>
      </c>
      <c r="I18" s="12">
        <v>1709335657.2714303</v>
      </c>
      <c r="J18" s="12">
        <v>813102576.08793437</v>
      </c>
      <c r="K18" s="13">
        <v>2242194566.2599998</v>
      </c>
      <c r="L18" s="13">
        <v>1832302470.599813</v>
      </c>
      <c r="M18" s="13">
        <v>0</v>
      </c>
      <c r="N18" s="13">
        <v>5865910.9800000004</v>
      </c>
      <c r="O18" s="14">
        <v>7873970930.1255875</v>
      </c>
    </row>
    <row r="19" spans="1:15" x14ac:dyDescent="0.35">
      <c r="A19" s="1"/>
      <c r="B19" s="15" t="s">
        <v>19</v>
      </c>
      <c r="C19" s="12">
        <v>0</v>
      </c>
      <c r="D19" s="12">
        <v>0</v>
      </c>
      <c r="E19" s="12">
        <v>341847530.81787878</v>
      </c>
      <c r="F19" s="12">
        <v>0</v>
      </c>
      <c r="G19" s="12">
        <v>0</v>
      </c>
      <c r="H19" s="12">
        <v>0</v>
      </c>
      <c r="I19" s="12">
        <v>434076683.22063696</v>
      </c>
      <c r="J19" s="12">
        <v>292705328.95094579</v>
      </c>
      <c r="K19" s="13">
        <v>135633154.33000001</v>
      </c>
      <c r="L19" s="13">
        <v>282760529.54181129</v>
      </c>
      <c r="M19" s="13">
        <v>0</v>
      </c>
      <c r="N19" s="13">
        <v>0</v>
      </c>
      <c r="O19" s="16">
        <v>1487023226.8612728</v>
      </c>
    </row>
    <row r="20" spans="1:15" x14ac:dyDescent="0.35">
      <c r="A20" s="1"/>
      <c r="B20" s="9" t="s">
        <v>22</v>
      </c>
      <c r="C20" s="10">
        <v>661445360.16000009</v>
      </c>
      <c r="D20" s="10">
        <v>923601252.22889984</v>
      </c>
      <c r="E20" s="10">
        <v>44231123.610000007</v>
      </c>
      <c r="F20" s="10">
        <v>33832985.562740006</v>
      </c>
      <c r="G20" s="10">
        <v>0</v>
      </c>
      <c r="H20" s="10">
        <v>16142003.819999993</v>
      </c>
      <c r="I20" s="10">
        <v>127121377.97</v>
      </c>
      <c r="J20" s="10">
        <v>241414978.00999999</v>
      </c>
      <c r="K20" s="10">
        <v>687600648.23999989</v>
      </c>
      <c r="L20" s="10">
        <v>16151448.039999992</v>
      </c>
      <c r="M20" s="10">
        <v>0</v>
      </c>
      <c r="N20" s="10">
        <v>11462467.15</v>
      </c>
      <c r="O20" s="10">
        <v>2763003644.7916398</v>
      </c>
    </row>
    <row r="21" spans="1:15" x14ac:dyDescent="0.35">
      <c r="A21" s="1"/>
      <c r="B21" s="11" t="s">
        <v>17</v>
      </c>
      <c r="C21" s="12">
        <v>371170706.45000005</v>
      </c>
      <c r="D21" s="12">
        <v>650393.96127999993</v>
      </c>
      <c r="E21" s="12">
        <v>18368366.25</v>
      </c>
      <c r="F21" s="12">
        <v>3221922.61356</v>
      </c>
      <c r="G21" s="12">
        <v>0</v>
      </c>
      <c r="H21" s="12">
        <v>6593574.04</v>
      </c>
      <c r="I21" s="12">
        <v>40308584.479499996</v>
      </c>
      <c r="J21" s="12">
        <v>144654070.33825001</v>
      </c>
      <c r="K21" s="13">
        <v>304080759.67699999</v>
      </c>
      <c r="L21" s="13">
        <v>1208075.82</v>
      </c>
      <c r="M21" s="13">
        <v>0</v>
      </c>
      <c r="N21" s="13">
        <v>11462467.15</v>
      </c>
      <c r="O21" s="14">
        <v>901718920.77959013</v>
      </c>
    </row>
    <row r="22" spans="1:15" x14ac:dyDescent="0.35">
      <c r="A22" s="1"/>
      <c r="B22" s="11" t="s">
        <v>18</v>
      </c>
      <c r="C22" s="12">
        <v>252823159.01999998</v>
      </c>
      <c r="D22" s="12">
        <v>922950858.26761985</v>
      </c>
      <c r="E22" s="12">
        <v>20735944.400000002</v>
      </c>
      <c r="F22" s="12">
        <v>30611062.949180007</v>
      </c>
      <c r="G22" s="12">
        <v>0</v>
      </c>
      <c r="H22" s="12">
        <v>4401951.4799999986</v>
      </c>
      <c r="I22" s="12">
        <v>61145370.560499996</v>
      </c>
      <c r="J22" s="12">
        <v>77279712.591749996</v>
      </c>
      <c r="K22" s="13">
        <v>324436997.80299991</v>
      </c>
      <c r="L22" s="13">
        <v>8174779.1799999885</v>
      </c>
      <c r="M22" s="13">
        <v>0</v>
      </c>
      <c r="N22" s="13">
        <v>0</v>
      </c>
      <c r="O22" s="14">
        <v>1702559836.2520497</v>
      </c>
    </row>
    <row r="23" spans="1:15" x14ac:dyDescent="0.35">
      <c r="A23" s="1"/>
      <c r="B23" s="15" t="s">
        <v>19</v>
      </c>
      <c r="C23" s="12">
        <v>37451494.690000005</v>
      </c>
      <c r="D23" s="12">
        <v>0</v>
      </c>
      <c r="E23" s="12">
        <v>5126812.9600000009</v>
      </c>
      <c r="F23" s="12">
        <v>0</v>
      </c>
      <c r="G23" s="12">
        <v>0</v>
      </c>
      <c r="H23" s="12">
        <v>5146478.2999999933</v>
      </c>
      <c r="I23" s="12">
        <v>25667422.930000007</v>
      </c>
      <c r="J23" s="12">
        <v>19481195.079999998</v>
      </c>
      <c r="K23" s="13">
        <v>59082890.760000005</v>
      </c>
      <c r="L23" s="13">
        <v>6768593.0400000019</v>
      </c>
      <c r="M23" s="13">
        <v>0</v>
      </c>
      <c r="N23" s="13">
        <v>0</v>
      </c>
      <c r="O23" s="16">
        <v>158724887.76000002</v>
      </c>
    </row>
    <row r="24" spans="1:15" x14ac:dyDescent="0.35">
      <c r="A24" s="1"/>
      <c r="B24" s="9" t="s">
        <v>23</v>
      </c>
      <c r="C24" s="10">
        <v>4925839523.0699997</v>
      </c>
      <c r="D24" s="10">
        <v>0</v>
      </c>
      <c r="E24" s="10">
        <v>2581069470.8999996</v>
      </c>
      <c r="F24" s="10">
        <v>0</v>
      </c>
      <c r="G24" s="10">
        <v>0</v>
      </c>
      <c r="H24" s="10">
        <v>0</v>
      </c>
      <c r="I24" s="10">
        <v>3090048010.1999998</v>
      </c>
      <c r="J24" s="10">
        <v>4615663882.6899996</v>
      </c>
      <c r="K24" s="10">
        <v>19440949986.379997</v>
      </c>
      <c r="L24" s="10">
        <v>0</v>
      </c>
      <c r="M24" s="10">
        <v>0</v>
      </c>
      <c r="N24" s="10">
        <v>1937494657.98</v>
      </c>
      <c r="O24" s="10">
        <v>36591065531.219994</v>
      </c>
    </row>
    <row r="25" spans="1:15" x14ac:dyDescent="0.35">
      <c r="A25" s="1"/>
      <c r="B25" s="11" t="s">
        <v>17</v>
      </c>
      <c r="C25" s="12">
        <v>1153201855.4099998</v>
      </c>
      <c r="D25" s="12">
        <v>0</v>
      </c>
      <c r="E25" s="12">
        <v>109570085.34999999</v>
      </c>
      <c r="F25" s="12">
        <v>0</v>
      </c>
      <c r="G25" s="12">
        <v>0</v>
      </c>
      <c r="H25" s="12">
        <v>0</v>
      </c>
      <c r="I25" s="12">
        <v>582827906.40999997</v>
      </c>
      <c r="J25" s="12">
        <v>1112750671.49</v>
      </c>
      <c r="K25" s="13">
        <v>4552646114.6000004</v>
      </c>
      <c r="L25" s="13">
        <v>0</v>
      </c>
      <c r="M25" s="13">
        <v>0</v>
      </c>
      <c r="N25" s="13">
        <v>750605034.30999994</v>
      </c>
      <c r="O25" s="14">
        <v>8261601667.5699997</v>
      </c>
    </row>
    <row r="26" spans="1:15" x14ac:dyDescent="0.35">
      <c r="A26" s="1"/>
      <c r="B26" s="11" t="s">
        <v>18</v>
      </c>
      <c r="C26" s="12">
        <v>3625306481.1300001</v>
      </c>
      <c r="D26" s="12">
        <v>0</v>
      </c>
      <c r="E26" s="12">
        <v>2183014357.5799999</v>
      </c>
      <c r="F26" s="12">
        <v>0</v>
      </c>
      <c r="G26" s="12">
        <v>0</v>
      </c>
      <c r="H26" s="12">
        <v>0</v>
      </c>
      <c r="I26" s="12">
        <v>2359088963.6900001</v>
      </c>
      <c r="J26" s="12">
        <v>3094155437.8199997</v>
      </c>
      <c r="K26" s="13">
        <v>13616929146.219995</v>
      </c>
      <c r="L26" s="13">
        <v>0</v>
      </c>
      <c r="M26" s="13">
        <v>0</v>
      </c>
      <c r="N26" s="13">
        <v>640462673.04999995</v>
      </c>
      <c r="O26" s="14">
        <v>25518957059.489994</v>
      </c>
    </row>
    <row r="27" spans="1:15" x14ac:dyDescent="0.35">
      <c r="A27" s="1"/>
      <c r="B27" s="15" t="s">
        <v>19</v>
      </c>
      <c r="C27" s="12">
        <v>147331186.53</v>
      </c>
      <c r="D27" s="12">
        <v>0</v>
      </c>
      <c r="E27" s="12">
        <v>288485027.97000003</v>
      </c>
      <c r="F27" s="12">
        <v>0</v>
      </c>
      <c r="G27" s="12">
        <v>0</v>
      </c>
      <c r="H27" s="12">
        <v>0</v>
      </c>
      <c r="I27" s="12">
        <v>148131140.09999999</v>
      </c>
      <c r="J27" s="12">
        <v>408757773.38</v>
      </c>
      <c r="K27" s="13">
        <v>1271374725.5599999</v>
      </c>
      <c r="L27" s="13">
        <v>0</v>
      </c>
      <c r="M27" s="13">
        <v>0</v>
      </c>
      <c r="N27" s="13">
        <v>546426950.62</v>
      </c>
      <c r="O27" s="16">
        <v>2810506804.1599998</v>
      </c>
    </row>
    <row r="28" spans="1:15" x14ac:dyDescent="0.35">
      <c r="A28" s="1"/>
      <c r="B28" s="9" t="s">
        <v>24</v>
      </c>
      <c r="C28" s="10">
        <v>0</v>
      </c>
      <c r="D28" s="10">
        <v>0</v>
      </c>
      <c r="E28" s="10">
        <v>0</v>
      </c>
      <c r="F28" s="10">
        <v>353185087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353185087</v>
      </c>
    </row>
    <row r="29" spans="1:15" x14ac:dyDescent="0.35">
      <c r="A29" s="1"/>
      <c r="B29" s="11" t="s">
        <v>17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3">
        <v>0</v>
      </c>
      <c r="L29" s="13">
        <v>0</v>
      </c>
      <c r="M29" s="13">
        <v>0</v>
      </c>
      <c r="N29" s="13">
        <v>0</v>
      </c>
      <c r="O29" s="14">
        <v>0</v>
      </c>
    </row>
    <row r="30" spans="1:15" x14ac:dyDescent="0.35">
      <c r="A30" s="1"/>
      <c r="B30" s="11" t="s">
        <v>18</v>
      </c>
      <c r="C30" s="12">
        <v>0</v>
      </c>
      <c r="D30" s="12">
        <v>0</v>
      </c>
      <c r="E30" s="12">
        <v>0</v>
      </c>
      <c r="F30" s="12">
        <v>353185087</v>
      </c>
      <c r="G30" s="12">
        <v>0</v>
      </c>
      <c r="H30" s="12">
        <v>0</v>
      </c>
      <c r="I30" s="12">
        <v>0</v>
      </c>
      <c r="J30" s="12">
        <v>0</v>
      </c>
      <c r="K30" s="13">
        <v>0</v>
      </c>
      <c r="L30" s="13">
        <v>0</v>
      </c>
      <c r="M30" s="13">
        <v>0</v>
      </c>
      <c r="N30" s="13">
        <v>0</v>
      </c>
      <c r="O30" s="14">
        <v>353185087</v>
      </c>
    </row>
    <row r="31" spans="1:15" x14ac:dyDescent="0.35">
      <c r="A31" s="1"/>
      <c r="B31" s="15" t="s">
        <v>19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3">
        <v>0</v>
      </c>
      <c r="L31" s="13">
        <v>0</v>
      </c>
      <c r="M31" s="13">
        <v>0</v>
      </c>
      <c r="N31" s="13">
        <v>0</v>
      </c>
      <c r="O31" s="16">
        <v>0</v>
      </c>
    </row>
    <row r="32" spans="1:15" x14ac:dyDescent="0.35">
      <c r="A32" s="1"/>
      <c r="B32" s="9" t="s">
        <v>25</v>
      </c>
      <c r="C32" s="10">
        <v>33987941.759999998</v>
      </c>
      <c r="D32" s="10">
        <v>24108627.780000001</v>
      </c>
      <c r="E32" s="10">
        <v>7926866.75</v>
      </c>
      <c r="F32" s="10">
        <v>0</v>
      </c>
      <c r="G32" s="10">
        <v>0</v>
      </c>
      <c r="H32" s="10">
        <v>1749688.84</v>
      </c>
      <c r="I32" s="10">
        <v>20116584.099999998</v>
      </c>
      <c r="J32" s="10">
        <v>15577797.9</v>
      </c>
      <c r="K32" s="10">
        <v>44663173.489999995</v>
      </c>
      <c r="L32" s="10">
        <v>2331038.34</v>
      </c>
      <c r="M32" s="10">
        <v>135912557.28748307</v>
      </c>
      <c r="N32" s="10">
        <v>0</v>
      </c>
      <c r="O32" s="10">
        <v>286374276.24748307</v>
      </c>
    </row>
    <row r="33" spans="1:15" x14ac:dyDescent="0.35">
      <c r="A33" s="1"/>
      <c r="B33" s="11" t="s">
        <v>17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3">
        <v>0</v>
      </c>
      <c r="L33" s="13">
        <v>0</v>
      </c>
      <c r="M33" s="13">
        <v>0</v>
      </c>
      <c r="N33" s="13">
        <v>0</v>
      </c>
      <c r="O33" s="14">
        <v>0</v>
      </c>
    </row>
    <row r="34" spans="1:15" x14ac:dyDescent="0.35">
      <c r="A34" s="1"/>
      <c r="B34" s="11" t="s">
        <v>18</v>
      </c>
      <c r="C34" s="12">
        <v>32566174.210000001</v>
      </c>
      <c r="D34" s="12">
        <v>23139538.109999999</v>
      </c>
      <c r="E34" s="12">
        <v>7925540.6399999997</v>
      </c>
      <c r="F34" s="12">
        <v>0</v>
      </c>
      <c r="G34" s="12">
        <v>0</v>
      </c>
      <c r="H34" s="12">
        <v>1545402.27</v>
      </c>
      <c r="I34" s="12">
        <v>18154232.099999998</v>
      </c>
      <c r="J34" s="12">
        <v>15503402.140000001</v>
      </c>
      <c r="K34" s="13">
        <v>42321313.009999998</v>
      </c>
      <c r="L34" s="13">
        <v>1745169.5699999998</v>
      </c>
      <c r="M34" s="13">
        <v>121114766.29578842</v>
      </c>
      <c r="N34" s="13">
        <v>0</v>
      </c>
      <c r="O34" s="14">
        <v>264015538.34578842</v>
      </c>
    </row>
    <row r="35" spans="1:15" x14ac:dyDescent="0.35">
      <c r="A35" s="1"/>
      <c r="B35" s="15" t="s">
        <v>19</v>
      </c>
      <c r="C35" s="12">
        <v>1421767.55</v>
      </c>
      <c r="D35" s="12">
        <v>969089.67</v>
      </c>
      <c r="E35" s="12">
        <v>1326.11</v>
      </c>
      <c r="F35" s="12">
        <v>0</v>
      </c>
      <c r="G35" s="12">
        <v>0</v>
      </c>
      <c r="H35" s="12">
        <v>204286.57</v>
      </c>
      <c r="I35" s="12">
        <v>1962351.9999999998</v>
      </c>
      <c r="J35" s="12">
        <v>74395.759999999995</v>
      </c>
      <c r="K35" s="13">
        <v>2341860.48</v>
      </c>
      <c r="L35" s="13">
        <v>585868.77</v>
      </c>
      <c r="M35" s="13">
        <v>14797790.991694653</v>
      </c>
      <c r="N35" s="13">
        <v>0</v>
      </c>
      <c r="O35" s="16">
        <v>22358737.901694652</v>
      </c>
    </row>
    <row r="36" spans="1:15" ht="15" thickBot="1" x14ac:dyDescent="0.4">
      <c r="A36" s="1"/>
      <c r="B36" s="17" t="s">
        <v>15</v>
      </c>
      <c r="C36" s="18">
        <v>460334856215.95148</v>
      </c>
      <c r="D36" s="18">
        <v>129129009354.34465</v>
      </c>
      <c r="E36" s="18">
        <v>118655359593.47984</v>
      </c>
      <c r="F36" s="18">
        <v>90293883742.428925</v>
      </c>
      <c r="G36" s="18">
        <v>5724441924.4422626</v>
      </c>
      <c r="H36" s="18">
        <v>6257802038.2611628</v>
      </c>
      <c r="I36" s="18">
        <v>235216322500.99298</v>
      </c>
      <c r="J36" s="18">
        <v>150274957715.69107</v>
      </c>
      <c r="K36" s="18">
        <v>427941637521.32629</v>
      </c>
      <c r="L36" s="18">
        <v>42543963468.064407</v>
      </c>
      <c r="M36" s="18">
        <v>141774946.01748306</v>
      </c>
      <c r="N36" s="18">
        <v>20295836285.630001</v>
      </c>
      <c r="O36" s="19">
        <v>1686809845306.6309</v>
      </c>
    </row>
    <row r="37" spans="1:15" ht="15" thickTop="1" x14ac:dyDescent="0.35">
      <c r="A37" s="1"/>
      <c r="B37" s="20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spans="1:15" x14ac:dyDescent="0.35">
      <c r="A38" s="1"/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35">
      <c r="A39" s="1"/>
      <c r="B39" s="24" t="s">
        <v>26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>
        <v>0</v>
      </c>
    </row>
    <row r="40" spans="1:15" x14ac:dyDescent="0.35">
      <c r="A40" s="1"/>
      <c r="B40" s="1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ht="42" x14ac:dyDescent="0.35">
      <c r="A41" s="1"/>
      <c r="B41" s="6" t="s">
        <v>2</v>
      </c>
      <c r="C41" s="7" t="s">
        <v>3</v>
      </c>
      <c r="D41" s="7" t="s">
        <v>4</v>
      </c>
      <c r="E41" s="7" t="s">
        <v>5</v>
      </c>
      <c r="F41" s="7" t="s">
        <v>6</v>
      </c>
      <c r="G41" s="7" t="s">
        <v>7</v>
      </c>
      <c r="H41" s="7" t="s">
        <v>27</v>
      </c>
      <c r="I41" s="7" t="s">
        <v>9</v>
      </c>
      <c r="J41" s="7" t="s">
        <v>10</v>
      </c>
      <c r="K41" s="7" t="s">
        <v>11</v>
      </c>
      <c r="L41" s="7" t="s">
        <v>12</v>
      </c>
      <c r="M41" s="7" t="s">
        <v>13</v>
      </c>
      <c r="N41" s="7" t="s">
        <v>14</v>
      </c>
      <c r="O41" s="8" t="s">
        <v>15</v>
      </c>
    </row>
    <row r="42" spans="1:15" x14ac:dyDescent="0.35">
      <c r="A42" s="1"/>
      <c r="B42" s="9" t="s">
        <v>28</v>
      </c>
      <c r="C42" s="10">
        <v>100549405712.96858</v>
      </c>
      <c r="D42" s="10">
        <v>37762210912.554451</v>
      </c>
      <c r="E42" s="10">
        <v>14763741144.504637</v>
      </c>
      <c r="F42" s="10">
        <v>8022445065.143486</v>
      </c>
      <c r="G42" s="10">
        <v>1483517989.5965941</v>
      </c>
      <c r="H42" s="10">
        <v>744449281.84000015</v>
      </c>
      <c r="I42" s="10">
        <v>41047003271.799149</v>
      </c>
      <c r="J42" s="10">
        <v>33753423934.904255</v>
      </c>
      <c r="K42" s="10">
        <v>112052643365.06334</v>
      </c>
      <c r="L42" s="10">
        <v>1240894242.2491701</v>
      </c>
      <c r="M42" s="10">
        <v>0</v>
      </c>
      <c r="N42" s="10">
        <v>678528983.79000008</v>
      </c>
      <c r="O42" s="10">
        <v>352098263904.41364</v>
      </c>
    </row>
    <row r="43" spans="1:15" x14ac:dyDescent="0.35">
      <c r="A43" s="1"/>
      <c r="B43" s="11" t="s">
        <v>17</v>
      </c>
      <c r="C43" s="12">
        <v>14632154551.832146</v>
      </c>
      <c r="D43" s="12">
        <v>618319841.576249</v>
      </c>
      <c r="E43" s="12">
        <v>3759482598.4199624</v>
      </c>
      <c r="F43" s="12">
        <v>270289990.25984997</v>
      </c>
      <c r="G43" s="12">
        <v>0</v>
      </c>
      <c r="H43" s="12">
        <v>125210777.11000007</v>
      </c>
      <c r="I43" s="12">
        <v>6054524109.3563852</v>
      </c>
      <c r="J43" s="12">
        <v>7023211019.4548674</v>
      </c>
      <c r="K43" s="13">
        <v>28267496953.305069</v>
      </c>
      <c r="L43" s="13">
        <v>588984498.9144609</v>
      </c>
      <c r="M43" s="13">
        <v>0</v>
      </c>
      <c r="N43" s="13">
        <v>414274859.69000012</v>
      </c>
      <c r="O43" s="14">
        <v>61753949199.918991</v>
      </c>
    </row>
    <row r="44" spans="1:15" x14ac:dyDescent="0.35">
      <c r="A44" s="1"/>
      <c r="B44" s="11" t="s">
        <v>18</v>
      </c>
      <c r="C44" s="12">
        <v>85662750918.496445</v>
      </c>
      <c r="D44" s="12">
        <v>37143878357.978203</v>
      </c>
      <c r="E44" s="12">
        <v>10915122052.194675</v>
      </c>
      <c r="F44" s="12">
        <v>7733059621.8836365</v>
      </c>
      <c r="G44" s="12">
        <v>1483517989.5965941</v>
      </c>
      <c r="H44" s="12">
        <v>616723125.92000008</v>
      </c>
      <c r="I44" s="12">
        <v>34908529289.602768</v>
      </c>
      <c r="J44" s="12">
        <v>26579325134.409386</v>
      </c>
      <c r="K44" s="13">
        <v>83229919326.088272</v>
      </c>
      <c r="L44" s="13">
        <v>646972876.22470927</v>
      </c>
      <c r="M44" s="13">
        <v>0</v>
      </c>
      <c r="N44" s="13">
        <v>178587845.82999998</v>
      </c>
      <c r="O44" s="14">
        <v>289098386538.22473</v>
      </c>
    </row>
    <row r="45" spans="1:15" x14ac:dyDescent="0.35">
      <c r="A45" s="1"/>
      <c r="B45" s="15" t="s">
        <v>19</v>
      </c>
      <c r="C45" s="26">
        <v>254500242.6400001</v>
      </c>
      <c r="D45" s="26">
        <v>12713</v>
      </c>
      <c r="E45" s="26">
        <v>89136493.89000003</v>
      </c>
      <c r="F45" s="26">
        <v>19095453</v>
      </c>
      <c r="G45" s="26">
        <v>0</v>
      </c>
      <c r="H45" s="26">
        <v>2515378.8099999996</v>
      </c>
      <c r="I45" s="26">
        <v>83949872.840000004</v>
      </c>
      <c r="J45" s="26">
        <v>150887781.04000002</v>
      </c>
      <c r="K45" s="27">
        <v>555227085.66999996</v>
      </c>
      <c r="L45" s="27">
        <v>4936867.1100000003</v>
      </c>
      <c r="M45" s="27">
        <v>0</v>
      </c>
      <c r="N45" s="27">
        <v>85666278.269999981</v>
      </c>
      <c r="O45" s="16">
        <v>1245928166.2700002</v>
      </c>
    </row>
    <row r="46" spans="1:15" x14ac:dyDescent="0.35">
      <c r="A46" s="1"/>
      <c r="B46" s="1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35">
      <c r="A47" s="1"/>
      <c r="B47" s="1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x14ac:dyDescent="0.35">
      <c r="A48" s="1"/>
      <c r="B48" s="24" t="s">
        <v>29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>
        <v>0</v>
      </c>
    </row>
    <row r="49" spans="1:15" x14ac:dyDescent="0.35">
      <c r="A49" s="1"/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8"/>
    </row>
    <row r="50" spans="1:15" ht="42" x14ac:dyDescent="0.35">
      <c r="A50" s="1"/>
      <c r="B50" s="6" t="s">
        <v>30</v>
      </c>
      <c r="C50" s="7" t="s">
        <v>3</v>
      </c>
      <c r="D50" s="7" t="s">
        <v>4</v>
      </c>
      <c r="E50" s="7" t="s">
        <v>5</v>
      </c>
      <c r="F50" s="7" t="s">
        <v>6</v>
      </c>
      <c r="G50" s="7" t="s">
        <v>7</v>
      </c>
      <c r="H50" s="7" t="s">
        <v>27</v>
      </c>
      <c r="I50" s="7" t="s">
        <v>9</v>
      </c>
      <c r="J50" s="7" t="s">
        <v>10</v>
      </c>
      <c r="K50" s="7" t="s">
        <v>11</v>
      </c>
      <c r="L50" s="7" t="s">
        <v>12</v>
      </c>
      <c r="M50" s="7" t="s">
        <v>13</v>
      </c>
      <c r="N50" s="7" t="s">
        <v>14</v>
      </c>
      <c r="O50" s="8" t="s">
        <v>15</v>
      </c>
    </row>
    <row r="51" spans="1:15" x14ac:dyDescent="0.35">
      <c r="A51" s="1"/>
      <c r="B51" s="9" t="s">
        <v>31</v>
      </c>
      <c r="C51" s="10">
        <v>1811122</v>
      </c>
      <c r="D51" s="10">
        <v>42370</v>
      </c>
      <c r="E51" s="10">
        <v>148749</v>
      </c>
      <c r="F51" s="10">
        <v>25287</v>
      </c>
      <c r="G51" s="10">
        <v>57209</v>
      </c>
      <c r="H51" s="10">
        <v>79957</v>
      </c>
      <c r="I51" s="10">
        <v>588914</v>
      </c>
      <c r="J51" s="10">
        <v>176082</v>
      </c>
      <c r="K51" s="10">
        <v>301973</v>
      </c>
      <c r="L51" s="10">
        <v>40391</v>
      </c>
      <c r="M51" s="10">
        <v>659</v>
      </c>
      <c r="N51" s="10">
        <v>5607</v>
      </c>
      <c r="O51" s="10">
        <v>3278320</v>
      </c>
    </row>
    <row r="52" spans="1:15" x14ac:dyDescent="0.35">
      <c r="A52" s="1"/>
      <c r="B52" s="11" t="s">
        <v>17</v>
      </c>
      <c r="C52" s="12">
        <v>232489</v>
      </c>
      <c r="D52" s="12">
        <v>1266</v>
      </c>
      <c r="E52" s="12">
        <v>100385</v>
      </c>
      <c r="F52" s="12">
        <v>3935</v>
      </c>
      <c r="G52" s="12">
        <v>0</v>
      </c>
      <c r="H52" s="12">
        <v>19696</v>
      </c>
      <c r="I52" s="12">
        <v>260707</v>
      </c>
      <c r="J52" s="12">
        <v>38790</v>
      </c>
      <c r="K52" s="13">
        <v>70081</v>
      </c>
      <c r="L52" s="13">
        <v>34857</v>
      </c>
      <c r="M52" s="13">
        <v>522</v>
      </c>
      <c r="N52" s="13">
        <v>3553</v>
      </c>
      <c r="O52" s="14">
        <v>766281</v>
      </c>
    </row>
    <row r="53" spans="1:15" x14ac:dyDescent="0.35">
      <c r="A53" s="1"/>
      <c r="B53" s="11" t="s">
        <v>18</v>
      </c>
      <c r="C53" s="12">
        <v>317566</v>
      </c>
      <c r="D53" s="12">
        <v>35616</v>
      </c>
      <c r="E53" s="12">
        <v>44974</v>
      </c>
      <c r="F53" s="12">
        <v>20808</v>
      </c>
      <c r="G53" s="12">
        <v>36018</v>
      </c>
      <c r="H53" s="12">
        <v>48665</v>
      </c>
      <c r="I53" s="12">
        <v>254207</v>
      </c>
      <c r="J53" s="12">
        <v>101879</v>
      </c>
      <c r="K53" s="13">
        <v>198961</v>
      </c>
      <c r="L53" s="13">
        <v>4733</v>
      </c>
      <c r="M53" s="13">
        <v>114</v>
      </c>
      <c r="N53" s="13">
        <v>1707</v>
      </c>
      <c r="O53" s="14">
        <v>1065248</v>
      </c>
    </row>
    <row r="54" spans="1:15" x14ac:dyDescent="0.35">
      <c r="A54" s="1"/>
      <c r="B54" s="15" t="s">
        <v>19</v>
      </c>
      <c r="C54" s="26">
        <v>1261067</v>
      </c>
      <c r="D54" s="26">
        <v>5488</v>
      </c>
      <c r="E54" s="26">
        <v>3390</v>
      </c>
      <c r="F54" s="26">
        <v>544</v>
      </c>
      <c r="G54" s="26">
        <v>21191</v>
      </c>
      <c r="H54" s="26">
        <v>11596</v>
      </c>
      <c r="I54" s="26">
        <v>74000</v>
      </c>
      <c r="J54" s="26">
        <v>35413</v>
      </c>
      <c r="K54" s="27">
        <v>32931</v>
      </c>
      <c r="L54" s="27">
        <v>801</v>
      </c>
      <c r="M54" s="27">
        <v>23</v>
      </c>
      <c r="N54" s="27">
        <v>347</v>
      </c>
      <c r="O54" s="16">
        <v>1446791</v>
      </c>
    </row>
    <row r="55" spans="1:15" x14ac:dyDescent="0.35">
      <c r="A55" s="1"/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8"/>
    </row>
    <row r="56" spans="1:15" x14ac:dyDescent="0.35">
      <c r="A56" s="1"/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8"/>
    </row>
    <row r="57" spans="1:15" x14ac:dyDescent="0.35">
      <c r="A57" s="1"/>
      <c r="B57" s="24" t="s">
        <v>32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3"/>
    </row>
    <row r="58" spans="1:15" x14ac:dyDescent="0.35">
      <c r="A58" s="1"/>
      <c r="B58" s="30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2"/>
    </row>
    <row r="59" spans="1:15" ht="42" x14ac:dyDescent="0.35">
      <c r="A59" s="1"/>
      <c r="B59" s="6" t="s">
        <v>33</v>
      </c>
      <c r="C59" s="7" t="s">
        <v>3</v>
      </c>
      <c r="D59" s="7" t="s">
        <v>4</v>
      </c>
      <c r="E59" s="7" t="s">
        <v>5</v>
      </c>
      <c r="F59" s="7" t="s">
        <v>6</v>
      </c>
      <c r="G59" s="7" t="s">
        <v>7</v>
      </c>
      <c r="H59" s="7" t="s">
        <v>27</v>
      </c>
      <c r="I59" s="7" t="s">
        <v>9</v>
      </c>
      <c r="J59" s="7" t="s">
        <v>10</v>
      </c>
      <c r="K59" s="7" t="s">
        <v>11</v>
      </c>
      <c r="L59" s="7" t="s">
        <v>12</v>
      </c>
      <c r="M59" s="7" t="s">
        <v>13</v>
      </c>
      <c r="N59" s="7" t="s">
        <v>14</v>
      </c>
      <c r="O59" s="8" t="s">
        <v>15</v>
      </c>
    </row>
    <row r="60" spans="1:15" x14ac:dyDescent="0.35">
      <c r="A60" s="1"/>
      <c r="B60" s="9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4"/>
    </row>
    <row r="61" spans="1:15" x14ac:dyDescent="0.35">
      <c r="A61" s="1"/>
      <c r="B61" s="35" t="s">
        <v>34</v>
      </c>
      <c r="C61" s="36">
        <v>20758226763.10759</v>
      </c>
      <c r="D61" s="36">
        <v>3175642472.4597044</v>
      </c>
      <c r="E61" s="36">
        <v>3961052933.3520222</v>
      </c>
      <c r="F61" s="36">
        <v>2256794700.6534214</v>
      </c>
      <c r="G61" s="36">
        <v>415672052.15000021</v>
      </c>
      <c r="H61" s="36">
        <v>545786074.76462817</v>
      </c>
      <c r="I61" s="36">
        <v>10509128558.165422</v>
      </c>
      <c r="J61" s="36">
        <v>6973937113.6856909</v>
      </c>
      <c r="K61" s="36">
        <v>12417850750.04339</v>
      </c>
      <c r="L61" s="36">
        <v>1454802665.8005357</v>
      </c>
      <c r="M61" s="36">
        <v>33809321.529999994</v>
      </c>
      <c r="N61" s="36">
        <v>1156683515.77</v>
      </c>
      <c r="O61" s="37">
        <v>63659386921.482407</v>
      </c>
    </row>
    <row r="62" spans="1:15" x14ac:dyDescent="0.35">
      <c r="A62" s="1"/>
      <c r="B62" s="9" t="s">
        <v>35</v>
      </c>
      <c r="C62" s="10">
        <v>19357326618.347588</v>
      </c>
      <c r="D62" s="10">
        <v>3175642472.4597044</v>
      </c>
      <c r="E62" s="10">
        <v>3615507163.2620196</v>
      </c>
      <c r="F62" s="10">
        <v>2142513675.698971</v>
      </c>
      <c r="G62" s="10">
        <v>314731883.44000018</v>
      </c>
      <c r="H62" s="10">
        <v>404206244.17000008</v>
      </c>
      <c r="I62" s="10">
        <v>7751179278.8654222</v>
      </c>
      <c r="J62" s="10">
        <v>6965763350.1956911</v>
      </c>
      <c r="K62" s="10">
        <v>12390024512.70339</v>
      </c>
      <c r="L62" s="10">
        <v>1454802665.8005357</v>
      </c>
      <c r="M62" s="10">
        <v>33809321.529999994</v>
      </c>
      <c r="N62" s="10">
        <v>626503401.48999989</v>
      </c>
      <c r="O62" s="38">
        <v>58232010587.963326</v>
      </c>
    </row>
    <row r="63" spans="1:15" x14ac:dyDescent="0.35">
      <c r="A63" s="1"/>
      <c r="B63" s="11" t="s">
        <v>17</v>
      </c>
      <c r="C63" s="12">
        <v>4051184655.8291111</v>
      </c>
      <c r="D63" s="12">
        <v>109168310.0077861</v>
      </c>
      <c r="E63" s="12">
        <v>1753467141.6200485</v>
      </c>
      <c r="F63" s="12">
        <v>145330002.54389751</v>
      </c>
      <c r="G63" s="12">
        <v>0</v>
      </c>
      <c r="H63" s="12">
        <v>55088352.479999989</v>
      </c>
      <c r="I63" s="12">
        <v>1200248629.2645173</v>
      </c>
      <c r="J63" s="12">
        <v>1494928336.8231204</v>
      </c>
      <c r="K63" s="13">
        <v>2934100025.3085799</v>
      </c>
      <c r="L63" s="13">
        <v>666151319.5887897</v>
      </c>
      <c r="M63" s="13">
        <v>0</v>
      </c>
      <c r="N63" s="13">
        <v>298339412.0541501</v>
      </c>
      <c r="O63" s="39">
        <v>12708006185.519999</v>
      </c>
    </row>
    <row r="64" spans="1:15" x14ac:dyDescent="0.35">
      <c r="A64" s="1"/>
      <c r="B64" s="11" t="s">
        <v>18</v>
      </c>
      <c r="C64" s="12">
        <v>13681537051.852438</v>
      </c>
      <c r="D64" s="12">
        <v>2863492219.2636833</v>
      </c>
      <c r="E64" s="12">
        <v>1839284156.2865067</v>
      </c>
      <c r="F64" s="12">
        <v>1942554224.5285437</v>
      </c>
      <c r="G64" s="12">
        <v>196287812.7100001</v>
      </c>
      <c r="H64" s="12">
        <v>280804152.84999996</v>
      </c>
      <c r="I64" s="12">
        <v>5681419069.2083263</v>
      </c>
      <c r="J64" s="12">
        <v>4947332549.6526823</v>
      </c>
      <c r="K64" s="13">
        <v>9008624017.57481</v>
      </c>
      <c r="L64" s="13">
        <v>729493775.06198525</v>
      </c>
      <c r="M64" s="13">
        <v>33809321.529999994</v>
      </c>
      <c r="N64" s="13">
        <v>317412748.78584981</v>
      </c>
      <c r="O64" s="39">
        <v>41522051099.304825</v>
      </c>
    </row>
    <row r="65" spans="1:15" x14ac:dyDescent="0.35">
      <c r="A65" s="1"/>
      <c r="B65" s="15" t="s">
        <v>19</v>
      </c>
      <c r="C65" s="26">
        <v>1624604910.6660397</v>
      </c>
      <c r="D65" s="26">
        <v>202981943.1882349</v>
      </c>
      <c r="E65" s="26">
        <v>22755865.355464522</v>
      </c>
      <c r="F65" s="26">
        <v>54629448.626529999</v>
      </c>
      <c r="G65" s="26">
        <v>118444070.73000005</v>
      </c>
      <c r="H65" s="26">
        <v>68313738.840000167</v>
      </c>
      <c r="I65" s="26">
        <v>869511580.39257908</v>
      </c>
      <c r="J65" s="26">
        <v>523502463.71988904</v>
      </c>
      <c r="K65" s="27">
        <v>447300469.81999999</v>
      </c>
      <c r="L65" s="27">
        <v>59157571.149760664</v>
      </c>
      <c r="M65" s="27">
        <v>0</v>
      </c>
      <c r="N65" s="27">
        <v>10751240.649999999</v>
      </c>
      <c r="O65" s="40">
        <v>4001953303.1384983</v>
      </c>
    </row>
    <row r="66" spans="1:15" x14ac:dyDescent="0.35">
      <c r="A66" s="1"/>
      <c r="B66" s="9" t="s">
        <v>36</v>
      </c>
      <c r="C66" s="41">
        <v>1400900144.7600005</v>
      </c>
      <c r="D66" s="41">
        <v>0</v>
      </c>
      <c r="E66" s="41">
        <v>345545770.09000242</v>
      </c>
      <c r="F66" s="41">
        <v>114281024.95445019</v>
      </c>
      <c r="G66" s="41">
        <v>100940168.71000007</v>
      </c>
      <c r="H66" s="41">
        <v>141579830.59462813</v>
      </c>
      <c r="I66" s="41">
        <v>2757949279.3000007</v>
      </c>
      <c r="J66" s="41">
        <v>8173763.4899999946</v>
      </c>
      <c r="K66" s="41">
        <v>27826237.339999996</v>
      </c>
      <c r="L66" s="41">
        <v>0</v>
      </c>
      <c r="M66" s="41">
        <v>0</v>
      </c>
      <c r="N66" s="41">
        <v>530180114.28000003</v>
      </c>
      <c r="O66" s="42">
        <v>5427376333.5190811</v>
      </c>
    </row>
    <row r="67" spans="1:15" x14ac:dyDescent="0.35">
      <c r="A67" s="1"/>
      <c r="B67" s="11" t="s">
        <v>17</v>
      </c>
      <c r="C67" s="12">
        <v>378517808.19066799</v>
      </c>
      <c r="D67" s="12">
        <v>0</v>
      </c>
      <c r="E67" s="12">
        <v>179618688.00594389</v>
      </c>
      <c r="F67" s="12">
        <v>89480964.489728302</v>
      </c>
      <c r="G67" s="12">
        <v>0</v>
      </c>
      <c r="H67" s="12">
        <v>12196277.409999989</v>
      </c>
      <c r="I67" s="12">
        <v>950356966.8334862</v>
      </c>
      <c r="J67" s="12">
        <v>0</v>
      </c>
      <c r="K67" s="13">
        <v>0</v>
      </c>
      <c r="L67" s="13">
        <v>0</v>
      </c>
      <c r="M67" s="13">
        <v>0</v>
      </c>
      <c r="N67" s="13">
        <v>267740957.71140003</v>
      </c>
      <c r="O67" s="39">
        <v>1877911662.6412263</v>
      </c>
    </row>
    <row r="68" spans="1:15" x14ac:dyDescent="0.35">
      <c r="A68" s="1"/>
      <c r="B68" s="11" t="s">
        <v>18</v>
      </c>
      <c r="C68" s="12">
        <v>916762126.13933229</v>
      </c>
      <c r="D68" s="12">
        <v>0</v>
      </c>
      <c r="E68" s="12">
        <v>160440077.2940585</v>
      </c>
      <c r="F68" s="12">
        <v>24800060.464721881</v>
      </c>
      <c r="G68" s="12">
        <v>69686496.180000052</v>
      </c>
      <c r="H68" s="12">
        <v>108724969.8700002</v>
      </c>
      <c r="I68" s="12">
        <v>1621905760.9765148</v>
      </c>
      <c r="J68" s="12">
        <v>6770793.1199999936</v>
      </c>
      <c r="K68" s="13">
        <v>25069631.699999992</v>
      </c>
      <c r="L68" s="13">
        <v>0</v>
      </c>
      <c r="M68" s="13">
        <v>0</v>
      </c>
      <c r="N68" s="13">
        <v>262439156.5686</v>
      </c>
      <c r="O68" s="39">
        <v>3196599072.3132277</v>
      </c>
    </row>
    <row r="69" spans="1:15" x14ac:dyDescent="0.35">
      <c r="A69" s="1"/>
      <c r="B69" s="15" t="s">
        <v>19</v>
      </c>
      <c r="C69" s="26">
        <v>105620210.43000016</v>
      </c>
      <c r="D69" s="26">
        <v>0</v>
      </c>
      <c r="E69" s="26">
        <v>5487004.79</v>
      </c>
      <c r="F69" s="26">
        <v>0</v>
      </c>
      <c r="G69" s="26">
        <v>31253672.530000012</v>
      </c>
      <c r="H69" s="26">
        <v>20658583.314627942</v>
      </c>
      <c r="I69" s="26">
        <v>185686551.48999989</v>
      </c>
      <c r="J69" s="26">
        <v>1402970.3700000015</v>
      </c>
      <c r="K69" s="27">
        <v>2756605.6400000057</v>
      </c>
      <c r="L69" s="27">
        <v>0</v>
      </c>
      <c r="M69" s="27">
        <v>0</v>
      </c>
      <c r="N69" s="27">
        <v>0</v>
      </c>
      <c r="O69" s="40">
        <v>352865598.56462801</v>
      </c>
    </row>
    <row r="70" spans="1:15" x14ac:dyDescent="0.35">
      <c r="A70" s="1"/>
      <c r="B70" s="43"/>
      <c r="C70" s="44"/>
      <c r="D70" s="44"/>
      <c r="E70" s="44"/>
      <c r="F70" s="44"/>
      <c r="G70" s="44"/>
      <c r="H70" s="44"/>
      <c r="I70" s="44"/>
      <c r="J70" s="44"/>
      <c r="K70" s="45"/>
      <c r="L70" s="45"/>
      <c r="M70" s="45"/>
      <c r="N70" s="45"/>
      <c r="O70" s="45"/>
    </row>
    <row r="71" spans="1:15" x14ac:dyDescent="0.35">
      <c r="A71" s="1"/>
      <c r="B71" s="35" t="s">
        <v>37</v>
      </c>
      <c r="C71" s="36">
        <v>17844832456.689564</v>
      </c>
      <c r="D71" s="36">
        <v>2874262123.4945512</v>
      </c>
      <c r="E71" s="36">
        <v>5335706391.948761</v>
      </c>
      <c r="F71" s="36">
        <v>1152000299.2519915</v>
      </c>
      <c r="G71" s="36">
        <v>92897877.460000008</v>
      </c>
      <c r="H71" s="36">
        <v>103127463.57287842</v>
      </c>
      <c r="I71" s="36">
        <v>4781414467.0161781</v>
      </c>
      <c r="J71" s="36">
        <v>5154373167.457654</v>
      </c>
      <c r="K71" s="36">
        <v>10977823081.339636</v>
      </c>
      <c r="L71" s="36">
        <v>1407103937.3406193</v>
      </c>
      <c r="M71" s="36">
        <v>7696601.5899998248</v>
      </c>
      <c r="N71" s="36">
        <v>575787082.69999981</v>
      </c>
      <c r="O71" s="37">
        <v>50307024949.861832</v>
      </c>
    </row>
    <row r="72" spans="1:15" x14ac:dyDescent="0.35">
      <c r="A72" s="1"/>
      <c r="B72" s="9" t="s">
        <v>38</v>
      </c>
      <c r="C72" s="10">
        <v>15285612573.859562</v>
      </c>
      <c r="D72" s="10">
        <v>2874262123.4945512</v>
      </c>
      <c r="E72" s="10">
        <v>4806283908.9062605</v>
      </c>
      <c r="F72" s="10">
        <v>1121670172.8952432</v>
      </c>
      <c r="G72" s="10">
        <v>92897877.460000008</v>
      </c>
      <c r="H72" s="10">
        <v>103127463.57287842</v>
      </c>
      <c r="I72" s="10">
        <v>4763514095.2061777</v>
      </c>
      <c r="J72" s="10">
        <v>5154373167.457654</v>
      </c>
      <c r="K72" s="10">
        <v>4215877879.2696271</v>
      </c>
      <c r="L72" s="10">
        <v>395837671.02961886</v>
      </c>
      <c r="M72" s="10">
        <v>2613364.3129999824</v>
      </c>
      <c r="N72" s="10">
        <v>575787082.69999981</v>
      </c>
      <c r="O72" s="10">
        <v>39391857380.164574</v>
      </c>
    </row>
    <row r="73" spans="1:15" x14ac:dyDescent="0.35">
      <c r="A73" s="1"/>
      <c r="B73" s="11" t="s">
        <v>17</v>
      </c>
      <c r="C73" s="12">
        <v>5191347045.5687523</v>
      </c>
      <c r="D73" s="12">
        <v>114785459.75675973</v>
      </c>
      <c r="E73" s="12">
        <v>2677454052.2033596</v>
      </c>
      <c r="F73" s="12">
        <v>157452345.67454571</v>
      </c>
      <c r="G73" s="12">
        <v>0</v>
      </c>
      <c r="H73" s="12">
        <v>24331803.41</v>
      </c>
      <c r="I73" s="12">
        <v>1018287395.4946953</v>
      </c>
      <c r="J73" s="12">
        <v>1143528272.9505332</v>
      </c>
      <c r="K73" s="13">
        <v>1004495767.0120637</v>
      </c>
      <c r="L73" s="13">
        <v>179435473.03355277</v>
      </c>
      <c r="M73" s="13">
        <v>366959.02034174697</v>
      </c>
      <c r="N73" s="13">
        <v>308666191.20184994</v>
      </c>
      <c r="O73" s="14">
        <v>11820150765.326454</v>
      </c>
    </row>
    <row r="74" spans="1:15" x14ac:dyDescent="0.35">
      <c r="A74" s="1"/>
      <c r="B74" s="11" t="s">
        <v>18</v>
      </c>
      <c r="C74" s="12">
        <v>8329199066.430809</v>
      </c>
      <c r="D74" s="12">
        <v>2541594160.5242634</v>
      </c>
      <c r="E74" s="12">
        <v>2068109983.5729544</v>
      </c>
      <c r="F74" s="12">
        <v>949265576.42860746</v>
      </c>
      <c r="G74" s="12">
        <v>59546385.490000024</v>
      </c>
      <c r="H74" s="12">
        <v>61460044.25999999</v>
      </c>
      <c r="I74" s="12">
        <v>3447455426.2825065</v>
      </c>
      <c r="J74" s="12">
        <v>3773309732.3471212</v>
      </c>
      <c r="K74" s="13">
        <v>3046346467.8975635</v>
      </c>
      <c r="L74" s="13">
        <v>211204814.68345004</v>
      </c>
      <c r="M74" s="13">
        <v>2246405.2926582354</v>
      </c>
      <c r="N74" s="13">
        <v>267120873.49814993</v>
      </c>
      <c r="O74" s="14">
        <v>24756858936.708084</v>
      </c>
    </row>
    <row r="75" spans="1:15" x14ac:dyDescent="0.35">
      <c r="A75" s="1"/>
      <c r="B75" s="15" t="s">
        <v>19</v>
      </c>
      <c r="C75" s="12">
        <v>1765066461.8599997</v>
      </c>
      <c r="D75" s="12">
        <v>217882503.21352836</v>
      </c>
      <c r="E75" s="12">
        <v>60719873.129947089</v>
      </c>
      <c r="F75" s="12">
        <v>14952250.792089999</v>
      </c>
      <c r="G75" s="12">
        <v>33351491.969999991</v>
      </c>
      <c r="H75" s="12">
        <v>17335615.902878441</v>
      </c>
      <c r="I75" s="12">
        <v>297771273.42897648</v>
      </c>
      <c r="J75" s="12">
        <v>237535162.16</v>
      </c>
      <c r="K75" s="13">
        <v>165035644.36000004</v>
      </c>
      <c r="L75" s="13">
        <v>5197383.3126160614</v>
      </c>
      <c r="M75" s="13">
        <v>0</v>
      </c>
      <c r="N75" s="13">
        <v>18</v>
      </c>
      <c r="O75" s="16">
        <v>2814847678.1300359</v>
      </c>
    </row>
    <row r="76" spans="1:15" x14ac:dyDescent="0.35">
      <c r="A76" s="1"/>
      <c r="B76" s="9" t="s">
        <v>39</v>
      </c>
      <c r="C76" s="10">
        <v>2559219882.8300014</v>
      </c>
      <c r="D76" s="10">
        <v>0</v>
      </c>
      <c r="E76" s="10">
        <v>529422483.0425002</v>
      </c>
      <c r="F76" s="10">
        <v>30330126.356748305</v>
      </c>
      <c r="G76" s="10">
        <v>0</v>
      </c>
      <c r="H76" s="10">
        <v>0</v>
      </c>
      <c r="I76" s="10">
        <v>17900371.810000014</v>
      </c>
      <c r="J76" s="10">
        <v>0</v>
      </c>
      <c r="K76" s="10">
        <v>6761945202.0700092</v>
      </c>
      <c r="L76" s="10">
        <v>1011266266.3110005</v>
      </c>
      <c r="M76" s="10">
        <v>5083237.2769998424</v>
      </c>
      <c r="N76" s="10">
        <v>0</v>
      </c>
      <c r="O76" s="10">
        <v>10915167569.69726</v>
      </c>
    </row>
    <row r="77" spans="1:15" x14ac:dyDescent="0.35">
      <c r="A77" s="1"/>
      <c r="B77" s="11" t="s">
        <v>17</v>
      </c>
      <c r="C77" s="12">
        <v>493116928.63000059</v>
      </c>
      <c r="D77" s="12">
        <v>0</v>
      </c>
      <c r="E77" s="12">
        <v>434333901.50250024</v>
      </c>
      <c r="F77" s="12">
        <v>30330126.356748305</v>
      </c>
      <c r="G77" s="12">
        <v>0</v>
      </c>
      <c r="H77" s="12">
        <v>0</v>
      </c>
      <c r="I77" s="12">
        <v>0</v>
      </c>
      <c r="J77" s="12">
        <v>0</v>
      </c>
      <c r="K77" s="13">
        <v>1295180406.0699997</v>
      </c>
      <c r="L77" s="13">
        <v>860904227.58100057</v>
      </c>
      <c r="M77" s="13">
        <v>5119922.2769998424</v>
      </c>
      <c r="N77" s="13">
        <v>0</v>
      </c>
      <c r="O77" s="14">
        <v>3118985512.4172492</v>
      </c>
    </row>
    <row r="78" spans="1:15" x14ac:dyDescent="0.35">
      <c r="A78" s="1"/>
      <c r="B78" s="11" t="s">
        <v>18</v>
      </c>
      <c r="C78" s="12">
        <v>2038187652.9000006</v>
      </c>
      <c r="D78" s="12">
        <v>0</v>
      </c>
      <c r="E78" s="12">
        <v>94309773.029999986</v>
      </c>
      <c r="F78" s="12">
        <v>0</v>
      </c>
      <c r="G78" s="12">
        <v>0</v>
      </c>
      <c r="H78" s="12">
        <v>0</v>
      </c>
      <c r="I78" s="12">
        <v>17900371.810000014</v>
      </c>
      <c r="J78" s="12">
        <v>0</v>
      </c>
      <c r="K78" s="13">
        <v>5152004281.0000095</v>
      </c>
      <c r="L78" s="13">
        <v>123856619.99999991</v>
      </c>
      <c r="M78" s="13">
        <v>-36685</v>
      </c>
      <c r="N78" s="13">
        <v>0</v>
      </c>
      <c r="O78" s="14">
        <v>7426222013.7400103</v>
      </c>
    </row>
    <row r="79" spans="1:15" x14ac:dyDescent="0.35">
      <c r="A79" s="1"/>
      <c r="B79" s="15" t="s">
        <v>19</v>
      </c>
      <c r="C79" s="12">
        <v>27915301.300000004</v>
      </c>
      <c r="D79" s="12">
        <v>0</v>
      </c>
      <c r="E79" s="12">
        <v>778808.51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3">
        <v>314760515.00000036</v>
      </c>
      <c r="L79" s="13">
        <v>26505418.730000019</v>
      </c>
      <c r="M79" s="13">
        <v>0</v>
      </c>
      <c r="N79" s="13">
        <v>0</v>
      </c>
      <c r="O79" s="16">
        <v>369960043.54000038</v>
      </c>
    </row>
    <row r="80" spans="1:15" ht="15" thickBot="1" x14ac:dyDescent="0.4">
      <c r="A80" s="1"/>
      <c r="B80" s="17" t="s">
        <v>40</v>
      </c>
      <c r="C80" s="18">
        <v>2913394306.418026</v>
      </c>
      <c r="D80" s="18">
        <v>301380348.96515322</v>
      </c>
      <c r="E80" s="18">
        <v>-1374653458.5967388</v>
      </c>
      <c r="F80" s="18">
        <v>1104794401.4014299</v>
      </c>
      <c r="G80" s="18">
        <v>322774174.69000018</v>
      </c>
      <c r="H80" s="18">
        <v>442658611.19174975</v>
      </c>
      <c r="I80" s="18">
        <v>5727714091.1492443</v>
      </c>
      <c r="J80" s="18">
        <v>1819563946.2280369</v>
      </c>
      <c r="K80" s="18">
        <v>1440027668.7037544</v>
      </c>
      <c r="L80" s="18">
        <v>47698728.459916353</v>
      </c>
      <c r="M80" s="18">
        <v>26112719.940000169</v>
      </c>
      <c r="N80" s="18">
        <v>580896433.07000017</v>
      </c>
      <c r="O80" s="19">
        <v>13352361971.620573</v>
      </c>
    </row>
    <row r="81" spans="1:15" ht="15" thickTop="1" x14ac:dyDescent="0.35">
      <c r="A81" s="1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</row>
    <row r="82" spans="1:15" x14ac:dyDescent="0.35">
      <c r="A82" s="1"/>
      <c r="B82" s="48" t="s">
        <v>41</v>
      </c>
      <c r="C82" s="49">
        <v>4251067691.3566141</v>
      </c>
      <c r="D82" s="49">
        <v>5740367.5950914938</v>
      </c>
      <c r="E82" s="49">
        <v>770252314.2808665</v>
      </c>
      <c r="F82" s="49">
        <v>494774.04359461274</v>
      </c>
      <c r="G82" s="49">
        <v>53379128.189999998</v>
      </c>
      <c r="H82" s="49">
        <v>43284129.140000001</v>
      </c>
      <c r="I82" s="49">
        <v>2194875899.1300106</v>
      </c>
      <c r="J82" s="49">
        <v>1554197745.3408656</v>
      </c>
      <c r="K82" s="49">
        <v>3620584933.3500004</v>
      </c>
      <c r="L82" s="49">
        <v>332109539.51995027</v>
      </c>
      <c r="M82" s="49">
        <v>0</v>
      </c>
      <c r="N82" s="49">
        <v>95533361.280000016</v>
      </c>
      <c r="O82" s="49">
        <v>12921519883.226994</v>
      </c>
    </row>
    <row r="83" spans="1:15" x14ac:dyDescent="0.35">
      <c r="A83" s="1"/>
      <c r="B83" s="1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x14ac:dyDescent="0.35">
      <c r="A84" s="1"/>
      <c r="B84" s="1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142F3-848F-4593-A589-92942F7D81E8}">
  <dimension ref="A1:P84"/>
  <sheetViews>
    <sheetView workbookViewId="0">
      <selection activeCell="C10" sqref="C10"/>
    </sheetView>
  </sheetViews>
  <sheetFormatPr defaultRowHeight="14.5" x14ac:dyDescent="0.35"/>
  <cols>
    <col min="2" max="2" width="55.453125" bestFit="1" customWidth="1"/>
    <col min="3" max="3" width="11.26953125" bestFit="1" customWidth="1"/>
    <col min="4" max="4" width="8.7265625" bestFit="1" customWidth="1"/>
    <col min="5" max="5" width="8.453125" bestFit="1" customWidth="1"/>
    <col min="6" max="6" width="8.7265625" bestFit="1" customWidth="1"/>
    <col min="7" max="8" width="8.54296875" bestFit="1" customWidth="1"/>
    <col min="9" max="9" width="10.1796875" bestFit="1" customWidth="1"/>
    <col min="10" max="10" width="8.7265625" bestFit="1" customWidth="1"/>
    <col min="13" max="13" width="9.7265625" bestFit="1" customWidth="1"/>
    <col min="14" max="14" width="9.81640625" bestFit="1" customWidth="1"/>
    <col min="15" max="15" width="11.26953125" bestFit="1" customWidth="1"/>
  </cols>
  <sheetData>
    <row r="1" spans="1:16" x14ac:dyDescent="0.35">
      <c r="A1" s="1"/>
      <c r="B1" s="24" t="s">
        <v>0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1"/>
    </row>
    <row r="2" spans="1:16" x14ac:dyDescent="0.35">
      <c r="A2" s="1"/>
      <c r="B2" s="24" t="s">
        <v>43</v>
      </c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</row>
    <row r="3" spans="1:16" x14ac:dyDescent="0.35">
      <c r="A3" s="1"/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"/>
    </row>
    <row r="4" spans="1:16" x14ac:dyDescent="0.3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"/>
    </row>
    <row r="5" spans="1:16" x14ac:dyDescent="0.35">
      <c r="A5" s="1"/>
      <c r="B5" s="24" t="s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"/>
    </row>
    <row r="6" spans="1:16" x14ac:dyDescent="0.35">
      <c r="A6" s="1"/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1"/>
    </row>
    <row r="7" spans="1:16" ht="73.5" x14ac:dyDescent="0.35">
      <c r="A7" s="1"/>
      <c r="B7" s="6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14</v>
      </c>
      <c r="O7" s="8" t="s">
        <v>15</v>
      </c>
      <c r="P7" s="1"/>
    </row>
    <row r="8" spans="1:16" x14ac:dyDescent="0.35">
      <c r="A8" s="1"/>
      <c r="B8" s="9" t="s">
        <v>16</v>
      </c>
      <c r="C8" s="10">
        <v>1239452809.1800003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479762679.05000001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1719215488.2300003</v>
      </c>
      <c r="P8" s="1"/>
    </row>
    <row r="9" spans="1:16" x14ac:dyDescent="0.35">
      <c r="A9" s="1"/>
      <c r="B9" s="11" t="s">
        <v>17</v>
      </c>
      <c r="C9" s="12">
        <v>1239452809.1800003</v>
      </c>
      <c r="D9" s="12"/>
      <c r="E9" s="12"/>
      <c r="F9" s="12"/>
      <c r="G9" s="12"/>
      <c r="H9" s="12"/>
      <c r="I9" s="12">
        <v>479762679.05000001</v>
      </c>
      <c r="J9" s="12"/>
      <c r="K9" s="13"/>
      <c r="L9" s="13"/>
      <c r="M9" s="13"/>
      <c r="N9" s="13"/>
      <c r="O9" s="14">
        <v>1719215488.2300003</v>
      </c>
      <c r="P9" s="1"/>
    </row>
    <row r="10" spans="1:16" x14ac:dyDescent="0.35">
      <c r="A10" s="1"/>
      <c r="B10" s="11" t="s">
        <v>18</v>
      </c>
      <c r="C10" s="12"/>
      <c r="D10" s="12"/>
      <c r="E10" s="12"/>
      <c r="F10" s="12"/>
      <c r="G10" s="12"/>
      <c r="H10" s="12"/>
      <c r="I10" s="12"/>
      <c r="J10" s="12"/>
      <c r="K10" s="13"/>
      <c r="L10" s="13"/>
      <c r="M10" s="13"/>
      <c r="N10" s="13"/>
      <c r="O10" s="14">
        <v>0</v>
      </c>
      <c r="P10" s="1"/>
    </row>
    <row r="11" spans="1:16" x14ac:dyDescent="0.35">
      <c r="A11" s="1"/>
      <c r="B11" s="15" t="s">
        <v>19</v>
      </c>
      <c r="C11" s="12"/>
      <c r="D11" s="12"/>
      <c r="E11" s="12"/>
      <c r="F11" s="12"/>
      <c r="G11" s="12"/>
      <c r="H11" s="12"/>
      <c r="I11" s="12"/>
      <c r="J11" s="12"/>
      <c r="K11" s="13"/>
      <c r="L11" s="13"/>
      <c r="M11" s="13"/>
      <c r="N11" s="13"/>
      <c r="O11" s="16">
        <v>0</v>
      </c>
      <c r="P11" s="1"/>
    </row>
    <row r="12" spans="1:16" x14ac:dyDescent="0.35">
      <c r="A12" s="1"/>
      <c r="B12" s="9" t="s">
        <v>20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"/>
    </row>
    <row r="13" spans="1:16" x14ac:dyDescent="0.35">
      <c r="A13" s="1"/>
      <c r="B13" s="11" t="s">
        <v>17</v>
      </c>
      <c r="C13" s="12"/>
      <c r="D13" s="12"/>
      <c r="E13" s="12"/>
      <c r="F13" s="12"/>
      <c r="G13" s="12"/>
      <c r="H13" s="12"/>
      <c r="I13" s="12"/>
      <c r="J13" s="12"/>
      <c r="K13" s="13"/>
      <c r="L13" s="13"/>
      <c r="M13" s="13"/>
      <c r="N13" s="13"/>
      <c r="O13" s="14">
        <v>0</v>
      </c>
      <c r="P13" s="1"/>
    </row>
    <row r="14" spans="1:16" x14ac:dyDescent="0.35">
      <c r="A14" s="1"/>
      <c r="B14" s="11" t="s">
        <v>18</v>
      </c>
      <c r="C14" s="12"/>
      <c r="D14" s="12"/>
      <c r="E14" s="12"/>
      <c r="F14" s="12"/>
      <c r="G14" s="12"/>
      <c r="H14" s="12"/>
      <c r="I14" s="12"/>
      <c r="J14" s="12"/>
      <c r="K14" s="13"/>
      <c r="L14" s="13"/>
      <c r="M14" s="13"/>
      <c r="N14" s="13"/>
      <c r="O14" s="14">
        <v>0</v>
      </c>
      <c r="P14" s="1"/>
    </row>
    <row r="15" spans="1:16" x14ac:dyDescent="0.35">
      <c r="A15" s="1"/>
      <c r="B15" s="15" t="s">
        <v>19</v>
      </c>
      <c r="C15" s="12"/>
      <c r="D15" s="12"/>
      <c r="E15" s="12"/>
      <c r="F15" s="12"/>
      <c r="G15" s="12"/>
      <c r="H15" s="12"/>
      <c r="I15" s="12"/>
      <c r="J15" s="12"/>
      <c r="K15" s="13"/>
      <c r="L15" s="13"/>
      <c r="M15" s="13"/>
      <c r="N15" s="13"/>
      <c r="O15" s="16">
        <v>0</v>
      </c>
      <c r="P15" s="1"/>
    </row>
    <row r="16" spans="1:16" x14ac:dyDescent="0.35">
      <c r="A16" s="1"/>
      <c r="B16" s="9" t="s">
        <v>21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"/>
    </row>
    <row r="17" spans="1:16" x14ac:dyDescent="0.35">
      <c r="A17" s="1"/>
      <c r="B17" s="11" t="s">
        <v>17</v>
      </c>
      <c r="C17" s="12"/>
      <c r="D17" s="12"/>
      <c r="E17" s="12"/>
      <c r="F17" s="12"/>
      <c r="G17" s="12"/>
      <c r="H17" s="12"/>
      <c r="I17" s="12"/>
      <c r="J17" s="12"/>
      <c r="K17" s="13"/>
      <c r="L17" s="13"/>
      <c r="M17" s="13"/>
      <c r="N17" s="13"/>
      <c r="O17" s="14">
        <v>0</v>
      </c>
      <c r="P17" s="1"/>
    </row>
    <row r="18" spans="1:16" x14ac:dyDescent="0.35">
      <c r="A18" s="1"/>
      <c r="B18" s="11" t="s">
        <v>18</v>
      </c>
      <c r="C18" s="12"/>
      <c r="D18" s="12"/>
      <c r="E18" s="12"/>
      <c r="F18" s="12"/>
      <c r="G18" s="12"/>
      <c r="H18" s="12"/>
      <c r="I18" s="12"/>
      <c r="J18" s="12"/>
      <c r="K18" s="13"/>
      <c r="L18" s="13"/>
      <c r="M18" s="13"/>
      <c r="N18" s="13"/>
      <c r="O18" s="14">
        <v>0</v>
      </c>
      <c r="P18" s="1"/>
    </row>
    <row r="19" spans="1:16" x14ac:dyDescent="0.35">
      <c r="A19" s="1"/>
      <c r="B19" s="15" t="s">
        <v>19</v>
      </c>
      <c r="C19" s="12"/>
      <c r="D19" s="12"/>
      <c r="E19" s="12"/>
      <c r="F19" s="12"/>
      <c r="G19" s="12"/>
      <c r="H19" s="12"/>
      <c r="I19" s="12"/>
      <c r="J19" s="12"/>
      <c r="K19" s="13"/>
      <c r="L19" s="13"/>
      <c r="M19" s="13"/>
      <c r="N19" s="13"/>
      <c r="O19" s="16">
        <v>0</v>
      </c>
      <c r="P19" s="1"/>
    </row>
    <row r="20" spans="1:16" x14ac:dyDescent="0.35">
      <c r="A20" s="1"/>
      <c r="B20" s="9" t="s">
        <v>22</v>
      </c>
      <c r="C20" s="10">
        <v>27524619.099999998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27524619.099999998</v>
      </c>
      <c r="P20" s="1"/>
    </row>
    <row r="21" spans="1:16" x14ac:dyDescent="0.35">
      <c r="A21" s="1"/>
      <c r="B21" s="11" t="s">
        <v>17</v>
      </c>
      <c r="C21" s="12">
        <v>27524619.099999998</v>
      </c>
      <c r="D21" s="12"/>
      <c r="E21" s="12"/>
      <c r="F21" s="12"/>
      <c r="G21" s="12"/>
      <c r="H21" s="12"/>
      <c r="I21" s="12">
        <v>0</v>
      </c>
      <c r="J21" s="12"/>
      <c r="K21" s="13"/>
      <c r="L21" s="13"/>
      <c r="M21" s="13"/>
      <c r="N21" s="13"/>
      <c r="O21" s="14">
        <v>27524619.099999998</v>
      </c>
      <c r="P21" s="1"/>
    </row>
    <row r="22" spans="1:16" x14ac:dyDescent="0.35">
      <c r="A22" s="1"/>
      <c r="B22" s="11" t="s">
        <v>18</v>
      </c>
      <c r="C22" s="12"/>
      <c r="D22" s="12"/>
      <c r="E22" s="12"/>
      <c r="F22" s="12"/>
      <c r="G22" s="12"/>
      <c r="H22" s="12"/>
      <c r="I22" s="12"/>
      <c r="J22" s="12"/>
      <c r="K22" s="13"/>
      <c r="L22" s="13"/>
      <c r="M22" s="13"/>
      <c r="N22" s="13"/>
      <c r="O22" s="14">
        <v>0</v>
      </c>
      <c r="P22" s="1"/>
    </row>
    <row r="23" spans="1:16" x14ac:dyDescent="0.35">
      <c r="A23" s="1"/>
      <c r="B23" s="15" t="s">
        <v>19</v>
      </c>
      <c r="C23" s="12"/>
      <c r="D23" s="12"/>
      <c r="E23" s="12"/>
      <c r="F23" s="12"/>
      <c r="G23" s="12"/>
      <c r="H23" s="12"/>
      <c r="I23" s="12"/>
      <c r="J23" s="12"/>
      <c r="K23" s="13"/>
      <c r="L23" s="13"/>
      <c r="M23" s="13"/>
      <c r="N23" s="13"/>
      <c r="O23" s="16">
        <v>0</v>
      </c>
      <c r="P23" s="1"/>
    </row>
    <row r="24" spans="1:16" x14ac:dyDescent="0.35">
      <c r="A24" s="1"/>
      <c r="B24" s="9" t="s">
        <v>23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"/>
    </row>
    <row r="25" spans="1:16" x14ac:dyDescent="0.35">
      <c r="A25" s="1"/>
      <c r="B25" s="11" t="s">
        <v>17</v>
      </c>
      <c r="C25" s="12"/>
      <c r="D25" s="12"/>
      <c r="E25" s="12"/>
      <c r="F25" s="12"/>
      <c r="G25" s="12"/>
      <c r="H25" s="12"/>
      <c r="I25" s="12"/>
      <c r="J25" s="12"/>
      <c r="K25" s="13"/>
      <c r="L25" s="13"/>
      <c r="M25" s="13"/>
      <c r="N25" s="13"/>
      <c r="O25" s="14">
        <v>0</v>
      </c>
      <c r="P25" s="1"/>
    </row>
    <row r="26" spans="1:16" x14ac:dyDescent="0.35">
      <c r="A26" s="1"/>
      <c r="B26" s="11" t="s">
        <v>18</v>
      </c>
      <c r="C26" s="12"/>
      <c r="D26" s="12"/>
      <c r="E26" s="12"/>
      <c r="F26" s="12"/>
      <c r="G26" s="12"/>
      <c r="H26" s="12"/>
      <c r="I26" s="12"/>
      <c r="J26" s="12"/>
      <c r="K26" s="13"/>
      <c r="L26" s="13"/>
      <c r="M26" s="13"/>
      <c r="N26" s="13"/>
      <c r="O26" s="14">
        <v>0</v>
      </c>
      <c r="P26" s="1"/>
    </row>
    <row r="27" spans="1:16" x14ac:dyDescent="0.35">
      <c r="A27" s="1"/>
      <c r="B27" s="15" t="s">
        <v>19</v>
      </c>
      <c r="C27" s="12"/>
      <c r="D27" s="12"/>
      <c r="E27" s="12"/>
      <c r="F27" s="12"/>
      <c r="G27" s="12"/>
      <c r="H27" s="12"/>
      <c r="I27" s="12"/>
      <c r="J27" s="12"/>
      <c r="K27" s="13"/>
      <c r="L27" s="13"/>
      <c r="M27" s="13"/>
      <c r="N27" s="13"/>
      <c r="O27" s="16">
        <v>0</v>
      </c>
      <c r="P27" s="1"/>
    </row>
    <row r="28" spans="1:16" x14ac:dyDescent="0.35">
      <c r="A28" s="1"/>
      <c r="B28" s="9" t="s">
        <v>24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"/>
    </row>
    <row r="29" spans="1:16" x14ac:dyDescent="0.35">
      <c r="A29" s="1"/>
      <c r="B29" s="11" t="s">
        <v>17</v>
      </c>
      <c r="C29" s="12"/>
      <c r="D29" s="12"/>
      <c r="E29" s="12"/>
      <c r="F29" s="12"/>
      <c r="G29" s="12"/>
      <c r="H29" s="12"/>
      <c r="I29" s="12"/>
      <c r="J29" s="12"/>
      <c r="K29" s="13"/>
      <c r="L29" s="13"/>
      <c r="M29" s="13"/>
      <c r="N29" s="13"/>
      <c r="O29" s="14">
        <v>0</v>
      </c>
      <c r="P29" s="1"/>
    </row>
    <row r="30" spans="1:16" x14ac:dyDescent="0.35">
      <c r="A30" s="1"/>
      <c r="B30" s="11" t="s">
        <v>18</v>
      </c>
      <c r="C30" s="12"/>
      <c r="D30" s="12"/>
      <c r="E30" s="12"/>
      <c r="F30" s="12"/>
      <c r="G30" s="12"/>
      <c r="H30" s="12"/>
      <c r="I30" s="12"/>
      <c r="J30" s="12"/>
      <c r="K30" s="13"/>
      <c r="L30" s="13"/>
      <c r="M30" s="13"/>
      <c r="N30" s="13"/>
      <c r="O30" s="14">
        <v>0</v>
      </c>
      <c r="P30" s="1"/>
    </row>
    <row r="31" spans="1:16" x14ac:dyDescent="0.35">
      <c r="A31" s="1"/>
      <c r="B31" s="15" t="s">
        <v>19</v>
      </c>
      <c r="C31" s="12"/>
      <c r="D31" s="12"/>
      <c r="E31" s="12"/>
      <c r="F31" s="12"/>
      <c r="G31" s="12"/>
      <c r="H31" s="12"/>
      <c r="I31" s="12"/>
      <c r="J31" s="12"/>
      <c r="K31" s="13"/>
      <c r="L31" s="13"/>
      <c r="M31" s="13"/>
      <c r="N31" s="13"/>
      <c r="O31" s="16">
        <v>0</v>
      </c>
      <c r="P31" s="1"/>
    </row>
    <row r="32" spans="1:16" x14ac:dyDescent="0.35">
      <c r="A32" s="1"/>
      <c r="B32" s="9" t="s">
        <v>25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"/>
    </row>
    <row r="33" spans="1:16" x14ac:dyDescent="0.35">
      <c r="A33" s="1"/>
      <c r="B33" s="11" t="s">
        <v>17</v>
      </c>
      <c r="C33" s="12"/>
      <c r="D33" s="12"/>
      <c r="E33" s="12"/>
      <c r="F33" s="12"/>
      <c r="G33" s="12"/>
      <c r="H33" s="12"/>
      <c r="I33" s="12"/>
      <c r="J33" s="12"/>
      <c r="K33" s="13"/>
      <c r="L33" s="13"/>
      <c r="M33" s="13"/>
      <c r="N33" s="13"/>
      <c r="O33" s="14">
        <v>0</v>
      </c>
      <c r="P33" s="1"/>
    </row>
    <row r="34" spans="1:16" x14ac:dyDescent="0.35">
      <c r="A34" s="1"/>
      <c r="B34" s="11" t="s">
        <v>18</v>
      </c>
      <c r="C34" s="12"/>
      <c r="D34" s="12"/>
      <c r="E34" s="12"/>
      <c r="F34" s="12"/>
      <c r="G34" s="12"/>
      <c r="H34" s="12"/>
      <c r="I34" s="12"/>
      <c r="J34" s="12"/>
      <c r="K34" s="13"/>
      <c r="L34" s="13"/>
      <c r="M34" s="13"/>
      <c r="N34" s="13"/>
      <c r="O34" s="14">
        <v>0</v>
      </c>
      <c r="P34" s="1"/>
    </row>
    <row r="35" spans="1:16" x14ac:dyDescent="0.35">
      <c r="A35" s="1"/>
      <c r="B35" s="15" t="s">
        <v>19</v>
      </c>
      <c r="C35" s="12"/>
      <c r="D35" s="12"/>
      <c r="E35" s="12"/>
      <c r="F35" s="12"/>
      <c r="G35" s="12"/>
      <c r="H35" s="12"/>
      <c r="I35" s="12"/>
      <c r="J35" s="12"/>
      <c r="K35" s="13"/>
      <c r="L35" s="13"/>
      <c r="M35" s="13"/>
      <c r="N35" s="13"/>
      <c r="O35" s="16">
        <v>0</v>
      </c>
      <c r="P35" s="1"/>
    </row>
    <row r="36" spans="1:16" ht="15" thickBot="1" x14ac:dyDescent="0.4">
      <c r="A36" s="1"/>
      <c r="B36" s="17" t="s">
        <v>15</v>
      </c>
      <c r="C36" s="18">
        <v>1266977428.2800002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479762679.05000001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9">
        <v>1746740107.3300002</v>
      </c>
      <c r="P36" s="1"/>
    </row>
    <row r="37" spans="1:16" ht="15" thickTop="1" x14ac:dyDescent="0.35">
      <c r="A37" s="1"/>
      <c r="B37" s="20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1"/>
    </row>
    <row r="38" spans="1:16" x14ac:dyDescent="0.35">
      <c r="A38" s="1"/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1"/>
    </row>
    <row r="39" spans="1:16" x14ac:dyDescent="0.35">
      <c r="A39" s="1"/>
      <c r="B39" s="24" t="s">
        <v>26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>
        <v>0</v>
      </c>
      <c r="P39" s="1"/>
    </row>
    <row r="40" spans="1:16" x14ac:dyDescent="0.35">
      <c r="A40" s="1"/>
      <c r="B40" s="1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1"/>
    </row>
    <row r="41" spans="1:16" ht="73.5" x14ac:dyDescent="0.35">
      <c r="A41" s="1"/>
      <c r="B41" s="6" t="s">
        <v>2</v>
      </c>
      <c r="C41" s="7" t="s">
        <v>3</v>
      </c>
      <c r="D41" s="7" t="s">
        <v>4</v>
      </c>
      <c r="E41" s="7" t="s">
        <v>5</v>
      </c>
      <c r="F41" s="7" t="s">
        <v>6</v>
      </c>
      <c r="G41" s="7" t="s">
        <v>7</v>
      </c>
      <c r="H41" s="7" t="s">
        <v>27</v>
      </c>
      <c r="I41" s="7" t="s">
        <v>9</v>
      </c>
      <c r="J41" s="7" t="s">
        <v>10</v>
      </c>
      <c r="K41" s="7" t="s">
        <v>11</v>
      </c>
      <c r="L41" s="7" t="s">
        <v>12</v>
      </c>
      <c r="M41" s="7" t="s">
        <v>13</v>
      </c>
      <c r="N41" s="7" t="s">
        <v>14</v>
      </c>
      <c r="O41" s="8" t="s">
        <v>15</v>
      </c>
      <c r="P41" s="1"/>
    </row>
    <row r="42" spans="1:16" x14ac:dyDescent="0.35">
      <c r="A42" s="1"/>
      <c r="B42" s="9" t="s">
        <v>28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"/>
    </row>
    <row r="43" spans="1:16" x14ac:dyDescent="0.35">
      <c r="A43" s="1"/>
      <c r="B43" s="11" t="s">
        <v>17</v>
      </c>
      <c r="C43" s="12"/>
      <c r="D43" s="12"/>
      <c r="E43" s="12"/>
      <c r="F43" s="12"/>
      <c r="G43" s="12"/>
      <c r="H43" s="12"/>
      <c r="I43" s="12"/>
      <c r="J43" s="12"/>
      <c r="K43" s="13"/>
      <c r="L43" s="13"/>
      <c r="M43" s="13"/>
      <c r="N43" s="13"/>
      <c r="O43" s="14">
        <v>0</v>
      </c>
      <c r="P43" s="1"/>
    </row>
    <row r="44" spans="1:16" x14ac:dyDescent="0.35">
      <c r="A44" s="1"/>
      <c r="B44" s="11" t="s">
        <v>18</v>
      </c>
      <c r="C44" s="12"/>
      <c r="D44" s="12"/>
      <c r="E44" s="12"/>
      <c r="F44" s="12"/>
      <c r="G44" s="12"/>
      <c r="H44" s="12"/>
      <c r="I44" s="12"/>
      <c r="J44" s="12"/>
      <c r="K44" s="13"/>
      <c r="L44" s="13"/>
      <c r="M44" s="13"/>
      <c r="N44" s="13"/>
      <c r="O44" s="14">
        <v>0</v>
      </c>
      <c r="P44" s="1"/>
    </row>
    <row r="45" spans="1:16" x14ac:dyDescent="0.35">
      <c r="A45" s="1"/>
      <c r="B45" s="15" t="s">
        <v>19</v>
      </c>
      <c r="C45" s="26"/>
      <c r="D45" s="26"/>
      <c r="E45" s="26"/>
      <c r="F45" s="26"/>
      <c r="G45" s="26"/>
      <c r="H45" s="26"/>
      <c r="I45" s="26"/>
      <c r="J45" s="26"/>
      <c r="K45" s="27"/>
      <c r="L45" s="27"/>
      <c r="M45" s="27"/>
      <c r="N45" s="27"/>
      <c r="O45" s="16">
        <v>0</v>
      </c>
      <c r="P45" s="1"/>
    </row>
    <row r="46" spans="1:16" x14ac:dyDescent="0.35">
      <c r="A46" s="1"/>
      <c r="B46" s="1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1"/>
    </row>
    <row r="47" spans="1:16" x14ac:dyDescent="0.35">
      <c r="A47" s="1"/>
      <c r="B47" s="1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1"/>
    </row>
    <row r="48" spans="1:16" x14ac:dyDescent="0.35">
      <c r="A48" s="1"/>
      <c r="B48" s="24" t="s">
        <v>29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>
        <v>0</v>
      </c>
      <c r="P48" s="1"/>
    </row>
    <row r="49" spans="1:16" x14ac:dyDescent="0.35">
      <c r="A49" s="1"/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8"/>
      <c r="P49" s="1"/>
    </row>
    <row r="50" spans="1:16" ht="73.5" x14ac:dyDescent="0.35">
      <c r="A50" s="1"/>
      <c r="B50" s="6" t="s">
        <v>30</v>
      </c>
      <c r="C50" s="7" t="s">
        <v>3</v>
      </c>
      <c r="D50" s="7" t="s">
        <v>4</v>
      </c>
      <c r="E50" s="7" t="s">
        <v>5</v>
      </c>
      <c r="F50" s="7" t="s">
        <v>6</v>
      </c>
      <c r="G50" s="7" t="s">
        <v>7</v>
      </c>
      <c r="H50" s="7" t="s">
        <v>27</v>
      </c>
      <c r="I50" s="7" t="s">
        <v>9</v>
      </c>
      <c r="J50" s="7" t="s">
        <v>10</v>
      </c>
      <c r="K50" s="7" t="s">
        <v>11</v>
      </c>
      <c r="L50" s="7" t="s">
        <v>12</v>
      </c>
      <c r="M50" s="7" t="s">
        <v>13</v>
      </c>
      <c r="N50" s="7" t="s">
        <v>14</v>
      </c>
      <c r="O50" s="8" t="s">
        <v>15</v>
      </c>
      <c r="P50" s="1"/>
    </row>
    <row r="51" spans="1:16" x14ac:dyDescent="0.35">
      <c r="A51" s="1"/>
      <c r="B51" s="9" t="s">
        <v>31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"/>
    </row>
    <row r="52" spans="1:16" x14ac:dyDescent="0.35">
      <c r="A52" s="1"/>
      <c r="B52" s="11" t="s">
        <v>17</v>
      </c>
      <c r="C52" s="12"/>
      <c r="D52" s="12"/>
      <c r="E52" s="12"/>
      <c r="F52" s="12"/>
      <c r="G52" s="12"/>
      <c r="H52" s="12"/>
      <c r="I52" s="12"/>
      <c r="J52" s="12"/>
      <c r="K52" s="13"/>
      <c r="L52" s="13"/>
      <c r="M52" s="13"/>
      <c r="N52" s="13"/>
      <c r="O52" s="14">
        <v>0</v>
      </c>
      <c r="P52" s="1"/>
    </row>
    <row r="53" spans="1:16" x14ac:dyDescent="0.35">
      <c r="A53" s="1"/>
      <c r="B53" s="11" t="s">
        <v>18</v>
      </c>
      <c r="C53" s="12"/>
      <c r="D53" s="12"/>
      <c r="E53" s="12"/>
      <c r="F53" s="12"/>
      <c r="G53" s="12"/>
      <c r="H53" s="12"/>
      <c r="I53" s="12"/>
      <c r="J53" s="12"/>
      <c r="K53" s="13"/>
      <c r="L53" s="13"/>
      <c r="M53" s="13"/>
      <c r="N53" s="13"/>
      <c r="O53" s="14">
        <v>0</v>
      </c>
      <c r="P53" s="1"/>
    </row>
    <row r="54" spans="1:16" x14ac:dyDescent="0.35">
      <c r="A54" s="1"/>
      <c r="B54" s="15" t="s">
        <v>19</v>
      </c>
      <c r="C54" s="26"/>
      <c r="D54" s="26"/>
      <c r="E54" s="26"/>
      <c r="F54" s="26"/>
      <c r="G54" s="26"/>
      <c r="H54" s="26"/>
      <c r="I54" s="26"/>
      <c r="J54" s="26"/>
      <c r="K54" s="27"/>
      <c r="L54" s="27"/>
      <c r="M54" s="27"/>
      <c r="N54" s="27"/>
      <c r="O54" s="16">
        <v>0</v>
      </c>
      <c r="P54" s="1"/>
    </row>
    <row r="55" spans="1:16" x14ac:dyDescent="0.35">
      <c r="A55" s="1"/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8"/>
      <c r="P55" s="1"/>
    </row>
    <row r="56" spans="1:16" x14ac:dyDescent="0.35">
      <c r="A56" s="1"/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8"/>
      <c r="P56" s="1"/>
    </row>
    <row r="57" spans="1:16" x14ac:dyDescent="0.35">
      <c r="A57" s="1"/>
      <c r="B57" s="24" t="s">
        <v>42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3"/>
      <c r="P57" s="1"/>
    </row>
    <row r="58" spans="1:16" x14ac:dyDescent="0.35">
      <c r="A58" s="1"/>
      <c r="B58" s="30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2"/>
      <c r="P58" s="1"/>
    </row>
    <row r="59" spans="1:16" ht="73.5" x14ac:dyDescent="0.35">
      <c r="A59" s="1"/>
      <c r="B59" s="6" t="s">
        <v>33</v>
      </c>
      <c r="C59" s="7" t="s">
        <v>3</v>
      </c>
      <c r="D59" s="7" t="s">
        <v>4</v>
      </c>
      <c r="E59" s="7" t="s">
        <v>5</v>
      </c>
      <c r="F59" s="7" t="s">
        <v>6</v>
      </c>
      <c r="G59" s="7" t="s">
        <v>7</v>
      </c>
      <c r="H59" s="7" t="s">
        <v>27</v>
      </c>
      <c r="I59" s="7" t="s">
        <v>9</v>
      </c>
      <c r="J59" s="7" t="s">
        <v>10</v>
      </c>
      <c r="K59" s="7" t="s">
        <v>11</v>
      </c>
      <c r="L59" s="7" t="s">
        <v>12</v>
      </c>
      <c r="M59" s="7" t="s">
        <v>13</v>
      </c>
      <c r="N59" s="7" t="s">
        <v>14</v>
      </c>
      <c r="O59" s="8" t="s">
        <v>15</v>
      </c>
      <c r="P59" s="1"/>
    </row>
    <row r="60" spans="1:16" x14ac:dyDescent="0.35">
      <c r="A60" s="1"/>
      <c r="B60" s="9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4"/>
      <c r="P60" s="1"/>
    </row>
    <row r="61" spans="1:16" x14ac:dyDescent="0.35">
      <c r="A61" s="1"/>
      <c r="B61" s="35" t="s">
        <v>34</v>
      </c>
      <c r="C61" s="36">
        <v>59592473.609999999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9923445.1699999999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7">
        <v>69515918.780000001</v>
      </c>
      <c r="P61" s="1"/>
    </row>
    <row r="62" spans="1:16" x14ac:dyDescent="0.35">
      <c r="A62" s="1"/>
      <c r="B62" s="9" t="s">
        <v>35</v>
      </c>
      <c r="C62" s="10">
        <v>27267772.93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553500.32999999996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38">
        <v>27821273.259999998</v>
      </c>
      <c r="P62" s="1"/>
    </row>
    <row r="63" spans="1:16" x14ac:dyDescent="0.35">
      <c r="A63" s="1"/>
      <c r="B63" s="11" t="s">
        <v>17</v>
      </c>
      <c r="C63" s="12">
        <v>27267772.93</v>
      </c>
      <c r="D63" s="12"/>
      <c r="E63" s="12"/>
      <c r="F63" s="12"/>
      <c r="G63" s="12"/>
      <c r="H63" s="12"/>
      <c r="I63" s="12">
        <v>553500.32999999996</v>
      </c>
      <c r="J63" s="12"/>
      <c r="K63" s="13"/>
      <c r="L63" s="13"/>
      <c r="M63" s="13"/>
      <c r="N63" s="13"/>
      <c r="O63" s="39">
        <v>27821273.259999998</v>
      </c>
      <c r="P63" s="1"/>
    </row>
    <row r="64" spans="1:16" x14ac:dyDescent="0.35">
      <c r="A64" s="1"/>
      <c r="B64" s="11" t="s">
        <v>18</v>
      </c>
      <c r="C64" s="12"/>
      <c r="D64" s="12"/>
      <c r="E64" s="12"/>
      <c r="F64" s="12"/>
      <c r="G64" s="12"/>
      <c r="H64" s="12"/>
      <c r="I64" s="12"/>
      <c r="J64" s="12"/>
      <c r="K64" s="13"/>
      <c r="L64" s="13"/>
      <c r="M64" s="13"/>
      <c r="N64" s="13"/>
      <c r="O64" s="39">
        <v>0</v>
      </c>
      <c r="P64" s="1"/>
    </row>
    <row r="65" spans="1:16" x14ac:dyDescent="0.35">
      <c r="A65" s="1"/>
      <c r="B65" s="15" t="s">
        <v>19</v>
      </c>
      <c r="C65" s="26"/>
      <c r="D65" s="26"/>
      <c r="E65" s="26"/>
      <c r="F65" s="26"/>
      <c r="G65" s="26"/>
      <c r="H65" s="26"/>
      <c r="I65" s="26"/>
      <c r="J65" s="26"/>
      <c r="K65" s="27"/>
      <c r="L65" s="27"/>
      <c r="M65" s="27"/>
      <c r="N65" s="27"/>
      <c r="O65" s="40">
        <v>0</v>
      </c>
      <c r="P65" s="1"/>
    </row>
    <row r="66" spans="1:16" x14ac:dyDescent="0.35">
      <c r="A66" s="1"/>
      <c r="B66" s="9" t="s">
        <v>36</v>
      </c>
      <c r="C66" s="41">
        <v>32324700.68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9369944.8399999999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2">
        <v>41694645.519999996</v>
      </c>
      <c r="P66" s="1"/>
    </row>
    <row r="67" spans="1:16" x14ac:dyDescent="0.35">
      <c r="A67" s="1"/>
      <c r="B67" s="11" t="s">
        <v>17</v>
      </c>
      <c r="C67" s="12">
        <v>32324700.68</v>
      </c>
      <c r="D67" s="12"/>
      <c r="E67" s="12"/>
      <c r="F67" s="12"/>
      <c r="G67" s="12"/>
      <c r="H67" s="12"/>
      <c r="I67" s="12">
        <v>9369944.8399999999</v>
      </c>
      <c r="J67" s="12"/>
      <c r="K67" s="13"/>
      <c r="L67" s="13"/>
      <c r="M67" s="13"/>
      <c r="N67" s="13"/>
      <c r="O67" s="39">
        <v>41694645.519999996</v>
      </c>
      <c r="P67" s="1"/>
    </row>
    <row r="68" spans="1:16" x14ac:dyDescent="0.35">
      <c r="A68" s="1"/>
      <c r="B68" s="11" t="s">
        <v>18</v>
      </c>
      <c r="C68" s="12"/>
      <c r="D68" s="12"/>
      <c r="E68" s="12"/>
      <c r="F68" s="12"/>
      <c r="G68" s="12"/>
      <c r="H68" s="12"/>
      <c r="I68" s="12"/>
      <c r="J68" s="12"/>
      <c r="K68" s="13"/>
      <c r="L68" s="13"/>
      <c r="M68" s="13"/>
      <c r="N68" s="13"/>
      <c r="O68" s="39">
        <v>0</v>
      </c>
      <c r="P68" s="1"/>
    </row>
    <row r="69" spans="1:16" x14ac:dyDescent="0.35">
      <c r="A69" s="1"/>
      <c r="B69" s="15" t="s">
        <v>19</v>
      </c>
      <c r="C69" s="26"/>
      <c r="D69" s="26"/>
      <c r="E69" s="26"/>
      <c r="F69" s="26"/>
      <c r="G69" s="26"/>
      <c r="H69" s="26"/>
      <c r="I69" s="26"/>
      <c r="J69" s="26"/>
      <c r="K69" s="27"/>
      <c r="L69" s="27"/>
      <c r="M69" s="27"/>
      <c r="N69" s="27"/>
      <c r="O69" s="40">
        <v>0</v>
      </c>
      <c r="P69" s="1"/>
    </row>
    <row r="70" spans="1:16" x14ac:dyDescent="0.35">
      <c r="A70" s="1"/>
      <c r="B70" s="43"/>
      <c r="C70" s="44"/>
      <c r="D70" s="44"/>
      <c r="E70" s="44"/>
      <c r="F70" s="44"/>
      <c r="G70" s="44"/>
      <c r="H70" s="44"/>
      <c r="I70" s="44"/>
      <c r="J70" s="44"/>
      <c r="K70" s="45"/>
      <c r="L70" s="45"/>
      <c r="M70" s="45"/>
      <c r="N70" s="45"/>
      <c r="O70" s="45"/>
      <c r="P70" s="1"/>
    </row>
    <row r="71" spans="1:16" x14ac:dyDescent="0.35">
      <c r="A71" s="1"/>
      <c r="B71" s="35" t="s">
        <v>37</v>
      </c>
      <c r="C71" s="36">
        <v>75570238.020000011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9045106.9600000009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7">
        <v>84615344.980000019</v>
      </c>
      <c r="P71" s="1"/>
    </row>
    <row r="72" spans="1:16" x14ac:dyDescent="0.35">
      <c r="A72" s="1"/>
      <c r="B72" s="9" t="s">
        <v>38</v>
      </c>
      <c r="C72" s="10">
        <v>71694771.340000004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9045106.9600000009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80739878.300000012</v>
      </c>
      <c r="P72" s="1"/>
    </row>
    <row r="73" spans="1:16" x14ac:dyDescent="0.35">
      <c r="A73" s="1"/>
      <c r="B73" s="11" t="s">
        <v>17</v>
      </c>
      <c r="C73" s="12">
        <v>71694771.340000004</v>
      </c>
      <c r="D73" s="12"/>
      <c r="E73" s="12"/>
      <c r="F73" s="12"/>
      <c r="G73" s="12"/>
      <c r="H73" s="12"/>
      <c r="I73" s="12">
        <v>9045106.9600000009</v>
      </c>
      <c r="J73" s="12"/>
      <c r="K73" s="13"/>
      <c r="L73" s="13"/>
      <c r="M73" s="13"/>
      <c r="N73" s="13"/>
      <c r="O73" s="14">
        <v>80739878.300000012</v>
      </c>
      <c r="P73" s="1"/>
    </row>
    <row r="74" spans="1:16" x14ac:dyDescent="0.35">
      <c r="A74" s="1"/>
      <c r="B74" s="11" t="s">
        <v>18</v>
      </c>
      <c r="C74" s="12"/>
      <c r="D74" s="12"/>
      <c r="E74" s="12"/>
      <c r="F74" s="12"/>
      <c r="G74" s="12"/>
      <c r="H74" s="12"/>
      <c r="I74" s="12"/>
      <c r="J74" s="12"/>
      <c r="K74" s="13"/>
      <c r="L74" s="13"/>
      <c r="M74" s="13"/>
      <c r="N74" s="13"/>
      <c r="O74" s="14">
        <v>0</v>
      </c>
      <c r="P74" s="1"/>
    </row>
    <row r="75" spans="1:16" x14ac:dyDescent="0.35">
      <c r="A75" s="1"/>
      <c r="B75" s="15" t="s">
        <v>19</v>
      </c>
      <c r="C75" s="12"/>
      <c r="D75" s="12"/>
      <c r="E75" s="12"/>
      <c r="F75" s="12"/>
      <c r="G75" s="12"/>
      <c r="H75" s="12"/>
      <c r="I75" s="12"/>
      <c r="J75" s="12"/>
      <c r="K75" s="13"/>
      <c r="L75" s="13"/>
      <c r="M75" s="13"/>
      <c r="N75" s="13"/>
      <c r="O75" s="16">
        <v>0</v>
      </c>
      <c r="P75" s="1"/>
    </row>
    <row r="76" spans="1:16" x14ac:dyDescent="0.35">
      <c r="A76" s="1"/>
      <c r="B76" s="9" t="s">
        <v>39</v>
      </c>
      <c r="C76" s="10">
        <v>3875466.68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3875466.68</v>
      </c>
      <c r="P76" s="1"/>
    </row>
    <row r="77" spans="1:16" x14ac:dyDescent="0.35">
      <c r="A77" s="1"/>
      <c r="B77" s="11" t="s">
        <v>17</v>
      </c>
      <c r="C77" s="12">
        <v>3875466.68</v>
      </c>
      <c r="D77" s="12"/>
      <c r="E77" s="12"/>
      <c r="F77" s="12"/>
      <c r="G77" s="12"/>
      <c r="H77" s="12"/>
      <c r="I77" s="12"/>
      <c r="J77" s="12"/>
      <c r="K77" s="13"/>
      <c r="L77" s="13"/>
      <c r="M77" s="13"/>
      <c r="N77" s="13"/>
      <c r="O77" s="14">
        <v>3875466.68</v>
      </c>
      <c r="P77" s="1"/>
    </row>
    <row r="78" spans="1:16" x14ac:dyDescent="0.35">
      <c r="A78" s="1"/>
      <c r="B78" s="11" t="s">
        <v>18</v>
      </c>
      <c r="C78" s="12"/>
      <c r="D78" s="12"/>
      <c r="E78" s="12"/>
      <c r="F78" s="12"/>
      <c r="G78" s="12"/>
      <c r="H78" s="12"/>
      <c r="I78" s="12"/>
      <c r="J78" s="12"/>
      <c r="K78" s="13"/>
      <c r="L78" s="13"/>
      <c r="M78" s="13"/>
      <c r="N78" s="13"/>
      <c r="O78" s="14">
        <v>0</v>
      </c>
      <c r="P78" s="1"/>
    </row>
    <row r="79" spans="1:16" x14ac:dyDescent="0.35">
      <c r="A79" s="1"/>
      <c r="B79" s="15" t="s">
        <v>19</v>
      </c>
      <c r="C79" s="12"/>
      <c r="D79" s="12"/>
      <c r="E79" s="12"/>
      <c r="F79" s="12"/>
      <c r="G79" s="12"/>
      <c r="H79" s="12"/>
      <c r="I79" s="12"/>
      <c r="J79" s="12"/>
      <c r="K79" s="13"/>
      <c r="L79" s="13"/>
      <c r="M79" s="13"/>
      <c r="N79" s="13"/>
      <c r="O79" s="16">
        <v>0</v>
      </c>
      <c r="P79" s="1"/>
    </row>
    <row r="80" spans="1:16" ht="15" thickBot="1" x14ac:dyDescent="0.4">
      <c r="A80" s="1"/>
      <c r="B80" s="17" t="s">
        <v>40</v>
      </c>
      <c r="C80" s="18">
        <v>-15977764.410000011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878338.20999999903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9">
        <v>-15099426.200000012</v>
      </c>
      <c r="P80" s="1"/>
    </row>
    <row r="81" spans="1:16" ht="15" thickTop="1" x14ac:dyDescent="0.35">
      <c r="A81" s="1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1"/>
    </row>
    <row r="82" spans="1:16" x14ac:dyDescent="0.35">
      <c r="A82" s="1"/>
      <c r="B82" s="48" t="s">
        <v>41</v>
      </c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"/>
    </row>
    <row r="83" spans="1:16" x14ac:dyDescent="0.35">
      <c r="A83" s="1"/>
      <c r="B83" s="1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1"/>
    </row>
    <row r="84" spans="1:16" x14ac:dyDescent="0.35">
      <c r="A84" s="1"/>
      <c r="B84" s="1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1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93597-3962-4D9F-AFE0-F67ECA5ADB18}">
  <dimension ref="A1:P83"/>
  <sheetViews>
    <sheetView topLeftCell="A58" workbookViewId="0">
      <selection activeCell="C10" sqref="C10"/>
    </sheetView>
  </sheetViews>
  <sheetFormatPr defaultRowHeight="14.5" x14ac:dyDescent="0.35"/>
  <cols>
    <col min="2" max="2" width="55.453125" bestFit="1" customWidth="1"/>
    <col min="3" max="4" width="12.26953125" bestFit="1" customWidth="1"/>
    <col min="5" max="5" width="11.26953125" bestFit="1" customWidth="1"/>
    <col min="6" max="6" width="10.1796875" bestFit="1" customWidth="1"/>
    <col min="7" max="7" width="8.54296875" bestFit="1" customWidth="1"/>
    <col min="8" max="8" width="10.1796875" bestFit="1" customWidth="1"/>
    <col min="9" max="10" width="11.26953125" bestFit="1" customWidth="1"/>
    <col min="11" max="11" width="12.26953125" bestFit="1" customWidth="1"/>
    <col min="13" max="13" width="9.7265625" bestFit="1" customWidth="1"/>
    <col min="14" max="14" width="9.81640625" bestFit="1" customWidth="1"/>
    <col min="15" max="15" width="12.26953125" bestFit="1" customWidth="1"/>
  </cols>
  <sheetData>
    <row r="1" spans="1:16" x14ac:dyDescent="0.35">
      <c r="A1" s="1"/>
      <c r="B1" s="24" t="s">
        <v>0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1"/>
    </row>
    <row r="2" spans="1:16" x14ac:dyDescent="0.35">
      <c r="A2" s="1"/>
      <c r="B2" s="24" t="s">
        <v>44</v>
      </c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</row>
    <row r="3" spans="1:16" x14ac:dyDescent="0.35">
      <c r="A3" s="1"/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"/>
    </row>
    <row r="4" spans="1:16" x14ac:dyDescent="0.3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"/>
    </row>
    <row r="5" spans="1:16" x14ac:dyDescent="0.35">
      <c r="A5" s="1"/>
      <c r="B5" s="24" t="s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"/>
    </row>
    <row r="6" spans="1:16" x14ac:dyDescent="0.35">
      <c r="A6" s="1"/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1"/>
    </row>
    <row r="7" spans="1:16" ht="73.5" x14ac:dyDescent="0.35">
      <c r="A7" s="1"/>
      <c r="B7" s="6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14</v>
      </c>
      <c r="O7" s="8" t="s">
        <v>15</v>
      </c>
      <c r="P7" s="1"/>
    </row>
    <row r="8" spans="1:16" x14ac:dyDescent="0.35">
      <c r="A8" s="1"/>
      <c r="B8" s="9" t="s">
        <v>16</v>
      </c>
      <c r="C8" s="10">
        <f>SUM(C9:C11)</f>
        <v>12164761415.519999</v>
      </c>
      <c r="D8" s="10">
        <f t="shared" ref="D8:N8" si="0">SUM(D9:D11)</f>
        <v>0</v>
      </c>
      <c r="E8" s="10">
        <f t="shared" si="0"/>
        <v>490979346.62999988</v>
      </c>
      <c r="F8" s="10">
        <f t="shared" si="0"/>
        <v>0</v>
      </c>
      <c r="G8" s="10">
        <f t="shared" si="0"/>
        <v>0</v>
      </c>
      <c r="H8" s="10">
        <f t="shared" si="0"/>
        <v>298033300.37999988</v>
      </c>
      <c r="I8" s="10">
        <f t="shared" si="0"/>
        <v>3613557236.0099993</v>
      </c>
      <c r="J8" s="10">
        <f t="shared" si="0"/>
        <v>2935616489.7200003</v>
      </c>
      <c r="K8" s="10">
        <f t="shared" si="0"/>
        <v>9070467819.0799942</v>
      </c>
      <c r="L8" s="10">
        <f t="shared" si="0"/>
        <v>0</v>
      </c>
      <c r="M8" s="10">
        <f t="shared" si="0"/>
        <v>0</v>
      </c>
      <c r="N8" s="10">
        <f t="shared" si="0"/>
        <v>0</v>
      </c>
      <c r="O8" s="10">
        <f t="shared" ref="O8:O36" si="1">SUM(C8:N8)</f>
        <v>28573415607.339993</v>
      </c>
      <c r="P8" s="1"/>
    </row>
    <row r="9" spans="1:16" x14ac:dyDescent="0.35">
      <c r="A9" s="1"/>
      <c r="B9" s="11" t="s">
        <v>17</v>
      </c>
      <c r="C9" s="12"/>
      <c r="D9" s="12"/>
      <c r="E9" s="12"/>
      <c r="F9" s="12"/>
      <c r="G9" s="12"/>
      <c r="H9" s="12"/>
      <c r="I9" s="12"/>
      <c r="J9" s="12"/>
      <c r="K9" s="13"/>
      <c r="L9" s="13"/>
      <c r="M9" s="13"/>
      <c r="N9" s="13"/>
      <c r="O9" s="14">
        <f t="shared" si="1"/>
        <v>0</v>
      </c>
      <c r="P9" s="1"/>
    </row>
    <row r="10" spans="1:16" x14ac:dyDescent="0.35">
      <c r="A10" s="1"/>
      <c r="B10" s="11" t="s">
        <v>18</v>
      </c>
      <c r="C10" s="12">
        <v>12164761415.519999</v>
      </c>
      <c r="D10" s="12">
        <v>0</v>
      </c>
      <c r="E10" s="12">
        <v>490979346.62999988</v>
      </c>
      <c r="F10" s="12">
        <v>0</v>
      </c>
      <c r="G10" s="12"/>
      <c r="H10" s="12">
        <v>298033300.37999988</v>
      </c>
      <c r="I10" s="12">
        <v>3613557236.0099993</v>
      </c>
      <c r="J10" s="12">
        <v>2935616489.7200003</v>
      </c>
      <c r="K10" s="13">
        <v>9070467819.0799942</v>
      </c>
      <c r="L10" s="13"/>
      <c r="M10" s="13"/>
      <c r="N10" s="13"/>
      <c r="O10" s="14">
        <f t="shared" si="1"/>
        <v>28573415607.339993</v>
      </c>
      <c r="P10" s="1"/>
    </row>
    <row r="11" spans="1:16" x14ac:dyDescent="0.35">
      <c r="A11" s="1"/>
      <c r="B11" s="15" t="s">
        <v>19</v>
      </c>
      <c r="C11" s="12"/>
      <c r="D11" s="12"/>
      <c r="E11" s="12"/>
      <c r="F11" s="12"/>
      <c r="G11" s="12"/>
      <c r="H11" s="12"/>
      <c r="I11" s="12"/>
      <c r="J11" s="12"/>
      <c r="K11" s="13"/>
      <c r="L11" s="13"/>
      <c r="M11" s="13"/>
      <c r="N11" s="13"/>
      <c r="O11" s="16">
        <f t="shared" si="1"/>
        <v>0</v>
      </c>
      <c r="P11" s="1"/>
    </row>
    <row r="12" spans="1:16" x14ac:dyDescent="0.35">
      <c r="A12" s="1"/>
      <c r="B12" s="9" t="s">
        <v>20</v>
      </c>
      <c r="C12" s="10">
        <f t="shared" ref="C12:N12" si="2">SUM(C13:C15)</f>
        <v>0</v>
      </c>
      <c r="D12" s="10">
        <f t="shared" si="2"/>
        <v>21118064826.099998</v>
      </c>
      <c r="E12" s="10">
        <f t="shared" si="2"/>
        <v>535142244.37</v>
      </c>
      <c r="F12" s="10">
        <f t="shared" si="2"/>
        <v>496736365.79000002</v>
      </c>
      <c r="G12" s="10">
        <f t="shared" si="2"/>
        <v>0</v>
      </c>
      <c r="H12" s="10">
        <f t="shared" si="2"/>
        <v>0</v>
      </c>
      <c r="I12" s="10">
        <f t="shared" si="2"/>
        <v>0</v>
      </c>
      <c r="J12" s="10">
        <f t="shared" si="2"/>
        <v>0</v>
      </c>
      <c r="K12" s="10">
        <f t="shared" si="2"/>
        <v>4453730563.9200001</v>
      </c>
      <c r="L12" s="10">
        <f t="shared" si="2"/>
        <v>0</v>
      </c>
      <c r="M12" s="10">
        <f t="shared" si="2"/>
        <v>0</v>
      </c>
      <c r="N12" s="10">
        <f t="shared" si="2"/>
        <v>0</v>
      </c>
      <c r="O12" s="10">
        <f t="shared" si="1"/>
        <v>26603674000.18</v>
      </c>
      <c r="P12" s="1"/>
    </row>
    <row r="13" spans="1:16" x14ac:dyDescent="0.35">
      <c r="A13" s="1"/>
      <c r="B13" s="11" t="s">
        <v>17</v>
      </c>
      <c r="C13" s="12"/>
      <c r="D13" s="12"/>
      <c r="E13" s="12"/>
      <c r="F13" s="12"/>
      <c r="G13" s="12"/>
      <c r="H13" s="12"/>
      <c r="I13" s="12"/>
      <c r="J13" s="12"/>
      <c r="K13" s="13"/>
      <c r="L13" s="13"/>
      <c r="M13" s="13"/>
      <c r="N13" s="13"/>
      <c r="O13" s="14">
        <f t="shared" si="1"/>
        <v>0</v>
      </c>
      <c r="P13" s="1"/>
    </row>
    <row r="14" spans="1:16" x14ac:dyDescent="0.35">
      <c r="A14" s="1"/>
      <c r="B14" s="11" t="s">
        <v>18</v>
      </c>
      <c r="C14" s="12"/>
      <c r="D14" s="12">
        <v>21118064826.099998</v>
      </c>
      <c r="E14" s="12">
        <v>535142244.37</v>
      </c>
      <c r="F14" s="12">
        <v>496736365.79000002</v>
      </c>
      <c r="G14" s="12"/>
      <c r="H14" s="12"/>
      <c r="I14" s="12"/>
      <c r="J14" s="12"/>
      <c r="K14" s="13">
        <v>4453730563.9200001</v>
      </c>
      <c r="L14" s="13"/>
      <c r="M14" s="13"/>
      <c r="N14" s="13"/>
      <c r="O14" s="14">
        <f t="shared" si="1"/>
        <v>26603674000.18</v>
      </c>
      <c r="P14" s="1"/>
    </row>
    <row r="15" spans="1:16" x14ac:dyDescent="0.35">
      <c r="A15" s="1"/>
      <c r="B15" s="15" t="s">
        <v>19</v>
      </c>
      <c r="C15" s="12"/>
      <c r="D15" s="12"/>
      <c r="E15" s="12"/>
      <c r="F15" s="12"/>
      <c r="G15" s="12"/>
      <c r="H15" s="12"/>
      <c r="I15" s="12"/>
      <c r="J15" s="12"/>
      <c r="K15" s="13"/>
      <c r="L15" s="13"/>
      <c r="M15" s="13"/>
      <c r="N15" s="13"/>
      <c r="O15" s="16">
        <f t="shared" si="1"/>
        <v>0</v>
      </c>
      <c r="P15" s="1"/>
    </row>
    <row r="16" spans="1:16" x14ac:dyDescent="0.35">
      <c r="A16" s="1"/>
      <c r="B16" s="9" t="s">
        <v>21</v>
      </c>
      <c r="C16" s="10">
        <f t="shared" ref="C16:N16" si="3">SUM(C17:C19)</f>
        <v>0</v>
      </c>
      <c r="D16" s="10">
        <f t="shared" si="3"/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62688621.440000005</v>
      </c>
      <c r="J16" s="10">
        <f t="shared" si="3"/>
        <v>165225335.34000003</v>
      </c>
      <c r="K16" s="10">
        <f t="shared" si="3"/>
        <v>0</v>
      </c>
      <c r="L16" s="10">
        <f t="shared" si="3"/>
        <v>0</v>
      </c>
      <c r="M16" s="10">
        <f t="shared" si="3"/>
        <v>0</v>
      </c>
      <c r="N16" s="10">
        <f t="shared" si="3"/>
        <v>0</v>
      </c>
      <c r="O16" s="10">
        <f t="shared" si="1"/>
        <v>227913956.78000003</v>
      </c>
      <c r="P16" s="1"/>
    </row>
    <row r="17" spans="1:16" x14ac:dyDescent="0.35">
      <c r="A17" s="1"/>
      <c r="B17" s="11" t="s">
        <v>17</v>
      </c>
      <c r="C17" s="12"/>
      <c r="D17" s="12"/>
      <c r="E17" s="12"/>
      <c r="F17" s="12"/>
      <c r="G17" s="12"/>
      <c r="H17" s="12"/>
      <c r="I17" s="12"/>
      <c r="J17" s="12"/>
      <c r="K17" s="13"/>
      <c r="L17" s="13"/>
      <c r="M17" s="13"/>
      <c r="N17" s="13"/>
      <c r="O17" s="14">
        <f t="shared" si="1"/>
        <v>0</v>
      </c>
      <c r="P17" s="1"/>
    </row>
    <row r="18" spans="1:16" x14ac:dyDescent="0.35">
      <c r="A18" s="1"/>
      <c r="B18" s="11" t="s">
        <v>18</v>
      </c>
      <c r="C18" s="12"/>
      <c r="D18" s="12"/>
      <c r="E18" s="12"/>
      <c r="F18" s="12"/>
      <c r="G18" s="12"/>
      <c r="H18" s="12"/>
      <c r="I18" s="12">
        <v>62688621.440000005</v>
      </c>
      <c r="J18" s="12">
        <v>165225335.34000003</v>
      </c>
      <c r="K18" s="13"/>
      <c r="L18" s="13"/>
      <c r="M18" s="13"/>
      <c r="N18" s="13"/>
      <c r="O18" s="14">
        <f t="shared" si="1"/>
        <v>227913956.78000003</v>
      </c>
      <c r="P18" s="1"/>
    </row>
    <row r="19" spans="1:16" x14ac:dyDescent="0.35">
      <c r="A19" s="1"/>
      <c r="B19" s="15" t="s">
        <v>19</v>
      </c>
      <c r="C19" s="12"/>
      <c r="D19" s="12"/>
      <c r="E19" s="12"/>
      <c r="F19" s="12"/>
      <c r="G19" s="12"/>
      <c r="H19" s="12"/>
      <c r="I19" s="12"/>
      <c r="J19" s="12"/>
      <c r="K19" s="13"/>
      <c r="L19" s="13"/>
      <c r="M19" s="13"/>
      <c r="N19" s="13"/>
      <c r="O19" s="16">
        <f t="shared" si="1"/>
        <v>0</v>
      </c>
      <c r="P19" s="1"/>
    </row>
    <row r="20" spans="1:16" x14ac:dyDescent="0.35">
      <c r="A20" s="1"/>
      <c r="B20" s="9" t="s">
        <v>22</v>
      </c>
      <c r="C20" s="10">
        <f t="shared" ref="C20:N20" si="4">SUM(C21:C23)</f>
        <v>0</v>
      </c>
      <c r="D20" s="10">
        <f t="shared" si="4"/>
        <v>0</v>
      </c>
      <c r="E20" s="10">
        <f t="shared" si="4"/>
        <v>0</v>
      </c>
      <c r="F20" s="10">
        <f t="shared" si="4"/>
        <v>0</v>
      </c>
      <c r="G20" s="10">
        <f t="shared" si="4"/>
        <v>0</v>
      </c>
      <c r="H20" s="10">
        <f t="shared" si="4"/>
        <v>0</v>
      </c>
      <c r="I20" s="10">
        <f t="shared" si="4"/>
        <v>0</v>
      </c>
      <c r="J20" s="10">
        <f t="shared" si="4"/>
        <v>0</v>
      </c>
      <c r="K20" s="10">
        <f t="shared" si="4"/>
        <v>0</v>
      </c>
      <c r="L20" s="10">
        <f t="shared" si="4"/>
        <v>0</v>
      </c>
      <c r="M20" s="10">
        <f t="shared" si="4"/>
        <v>0</v>
      </c>
      <c r="N20" s="10">
        <f t="shared" si="4"/>
        <v>0</v>
      </c>
      <c r="O20" s="10">
        <f t="shared" si="1"/>
        <v>0</v>
      </c>
      <c r="P20" s="1"/>
    </row>
    <row r="21" spans="1:16" x14ac:dyDescent="0.35">
      <c r="A21" s="1"/>
      <c r="B21" s="11" t="s">
        <v>17</v>
      </c>
      <c r="C21" s="12"/>
      <c r="D21" s="12"/>
      <c r="E21" s="12"/>
      <c r="F21" s="12"/>
      <c r="G21" s="12"/>
      <c r="H21" s="12"/>
      <c r="I21" s="12"/>
      <c r="J21" s="12"/>
      <c r="K21" s="13"/>
      <c r="L21" s="13"/>
      <c r="M21" s="13"/>
      <c r="N21" s="13"/>
      <c r="O21" s="14">
        <f t="shared" si="1"/>
        <v>0</v>
      </c>
      <c r="P21" s="1"/>
    </row>
    <row r="22" spans="1:16" x14ac:dyDescent="0.35">
      <c r="A22" s="1"/>
      <c r="B22" s="11" t="s">
        <v>18</v>
      </c>
      <c r="C22" s="12"/>
      <c r="D22" s="12"/>
      <c r="E22" s="12"/>
      <c r="F22" s="12"/>
      <c r="G22" s="12"/>
      <c r="H22" s="12"/>
      <c r="I22" s="12"/>
      <c r="J22" s="12"/>
      <c r="K22" s="13"/>
      <c r="L22" s="13"/>
      <c r="M22" s="13"/>
      <c r="N22" s="13"/>
      <c r="O22" s="14">
        <f t="shared" si="1"/>
        <v>0</v>
      </c>
      <c r="P22" s="1"/>
    </row>
    <row r="23" spans="1:16" x14ac:dyDescent="0.35">
      <c r="A23" s="1"/>
      <c r="B23" s="15" t="s">
        <v>19</v>
      </c>
      <c r="C23" s="12"/>
      <c r="D23" s="12"/>
      <c r="E23" s="12"/>
      <c r="F23" s="12"/>
      <c r="G23" s="12"/>
      <c r="H23" s="12"/>
      <c r="I23" s="12"/>
      <c r="J23" s="12"/>
      <c r="K23" s="13"/>
      <c r="L23" s="13"/>
      <c r="M23" s="13"/>
      <c r="N23" s="13"/>
      <c r="O23" s="16">
        <f t="shared" si="1"/>
        <v>0</v>
      </c>
      <c r="P23" s="1"/>
    </row>
    <row r="24" spans="1:16" x14ac:dyDescent="0.35">
      <c r="A24" s="1"/>
      <c r="B24" s="9" t="s">
        <v>23</v>
      </c>
      <c r="C24" s="10">
        <f t="shared" ref="C24:N24" si="5">SUM(C25:C27)</f>
        <v>0</v>
      </c>
      <c r="D24" s="10">
        <f t="shared" si="5"/>
        <v>0</v>
      </c>
      <c r="E24" s="10">
        <f t="shared" si="5"/>
        <v>0</v>
      </c>
      <c r="F24" s="10">
        <f t="shared" si="5"/>
        <v>0</v>
      </c>
      <c r="G24" s="10">
        <f t="shared" si="5"/>
        <v>0</v>
      </c>
      <c r="H24" s="10">
        <f t="shared" si="5"/>
        <v>0</v>
      </c>
      <c r="I24" s="10">
        <f t="shared" si="5"/>
        <v>0</v>
      </c>
      <c r="J24" s="10">
        <f t="shared" si="5"/>
        <v>0</v>
      </c>
      <c r="K24" s="10">
        <f t="shared" si="5"/>
        <v>0</v>
      </c>
      <c r="L24" s="10">
        <f t="shared" si="5"/>
        <v>0</v>
      </c>
      <c r="M24" s="10">
        <f t="shared" si="5"/>
        <v>0</v>
      </c>
      <c r="N24" s="10">
        <f t="shared" si="5"/>
        <v>0</v>
      </c>
      <c r="O24" s="10">
        <f t="shared" si="1"/>
        <v>0</v>
      </c>
      <c r="P24" s="1"/>
    </row>
    <row r="25" spans="1:16" x14ac:dyDescent="0.35">
      <c r="A25" s="1"/>
      <c r="B25" s="11" t="s">
        <v>17</v>
      </c>
      <c r="C25" s="12"/>
      <c r="D25" s="12"/>
      <c r="E25" s="12"/>
      <c r="F25" s="12"/>
      <c r="G25" s="12"/>
      <c r="H25" s="12"/>
      <c r="I25" s="12"/>
      <c r="J25" s="12"/>
      <c r="K25" s="13"/>
      <c r="L25" s="13"/>
      <c r="M25" s="13"/>
      <c r="N25" s="13"/>
      <c r="O25" s="14">
        <f t="shared" si="1"/>
        <v>0</v>
      </c>
      <c r="P25" s="1"/>
    </row>
    <row r="26" spans="1:16" x14ac:dyDescent="0.35">
      <c r="A26" s="1"/>
      <c r="B26" s="11" t="s">
        <v>18</v>
      </c>
      <c r="C26" s="12"/>
      <c r="D26" s="12"/>
      <c r="E26" s="12"/>
      <c r="F26" s="12"/>
      <c r="G26" s="12"/>
      <c r="H26" s="12"/>
      <c r="I26" s="12"/>
      <c r="J26" s="12"/>
      <c r="K26" s="13"/>
      <c r="L26" s="13"/>
      <c r="M26" s="13"/>
      <c r="N26" s="13"/>
      <c r="O26" s="14">
        <f t="shared" si="1"/>
        <v>0</v>
      </c>
      <c r="P26" s="1"/>
    </row>
    <row r="27" spans="1:16" x14ac:dyDescent="0.35">
      <c r="A27" s="1"/>
      <c r="B27" s="15" t="s">
        <v>19</v>
      </c>
      <c r="C27" s="12"/>
      <c r="D27" s="12"/>
      <c r="E27" s="12"/>
      <c r="F27" s="12"/>
      <c r="G27" s="12"/>
      <c r="H27" s="12"/>
      <c r="I27" s="12"/>
      <c r="J27" s="12"/>
      <c r="K27" s="13"/>
      <c r="L27" s="13"/>
      <c r="M27" s="13"/>
      <c r="N27" s="13"/>
      <c r="O27" s="16">
        <f t="shared" si="1"/>
        <v>0</v>
      </c>
      <c r="P27" s="1"/>
    </row>
    <row r="28" spans="1:16" x14ac:dyDescent="0.35">
      <c r="A28" s="1"/>
      <c r="B28" s="9" t="s">
        <v>24</v>
      </c>
      <c r="C28" s="10">
        <f t="shared" ref="C28:N28" si="6">SUM(C29:C31)</f>
        <v>0</v>
      </c>
      <c r="D28" s="10">
        <f t="shared" si="6"/>
        <v>0</v>
      </c>
      <c r="E28" s="10">
        <f t="shared" si="6"/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0">
        <f t="shared" si="6"/>
        <v>0</v>
      </c>
      <c r="J28" s="10">
        <f t="shared" si="6"/>
        <v>0</v>
      </c>
      <c r="K28" s="10">
        <f t="shared" si="6"/>
        <v>0</v>
      </c>
      <c r="L28" s="10">
        <f t="shared" si="6"/>
        <v>0</v>
      </c>
      <c r="M28" s="10">
        <f t="shared" si="6"/>
        <v>0</v>
      </c>
      <c r="N28" s="10">
        <f t="shared" si="6"/>
        <v>0</v>
      </c>
      <c r="O28" s="10">
        <f t="shared" si="1"/>
        <v>0</v>
      </c>
      <c r="P28" s="1"/>
    </row>
    <row r="29" spans="1:16" x14ac:dyDescent="0.35">
      <c r="A29" s="1"/>
      <c r="B29" s="11" t="s">
        <v>17</v>
      </c>
      <c r="C29" s="12"/>
      <c r="D29" s="12"/>
      <c r="E29" s="12"/>
      <c r="F29" s="12"/>
      <c r="G29" s="12"/>
      <c r="H29" s="12"/>
      <c r="I29" s="12"/>
      <c r="J29" s="12"/>
      <c r="K29" s="13"/>
      <c r="L29" s="13"/>
      <c r="M29" s="13"/>
      <c r="N29" s="13"/>
      <c r="O29" s="14">
        <f t="shared" si="1"/>
        <v>0</v>
      </c>
      <c r="P29" s="1"/>
    </row>
    <row r="30" spans="1:16" x14ac:dyDescent="0.35">
      <c r="A30" s="1"/>
      <c r="B30" s="11" t="s">
        <v>18</v>
      </c>
      <c r="C30" s="12"/>
      <c r="D30" s="12"/>
      <c r="E30" s="12"/>
      <c r="F30" s="12"/>
      <c r="G30" s="12"/>
      <c r="H30" s="12"/>
      <c r="I30" s="12"/>
      <c r="J30" s="12"/>
      <c r="K30" s="13"/>
      <c r="L30" s="13"/>
      <c r="M30" s="13"/>
      <c r="N30" s="13"/>
      <c r="O30" s="14">
        <f t="shared" si="1"/>
        <v>0</v>
      </c>
      <c r="P30" s="1"/>
    </row>
    <row r="31" spans="1:16" x14ac:dyDescent="0.35">
      <c r="A31" s="1"/>
      <c r="B31" s="15" t="s">
        <v>19</v>
      </c>
      <c r="C31" s="12"/>
      <c r="D31" s="12"/>
      <c r="E31" s="12"/>
      <c r="F31" s="12"/>
      <c r="G31" s="12"/>
      <c r="H31" s="12"/>
      <c r="I31" s="12"/>
      <c r="J31" s="12"/>
      <c r="K31" s="13"/>
      <c r="L31" s="13"/>
      <c r="M31" s="13"/>
      <c r="N31" s="13"/>
      <c r="O31" s="16">
        <f t="shared" si="1"/>
        <v>0</v>
      </c>
      <c r="P31" s="1"/>
    </row>
    <row r="32" spans="1:16" x14ac:dyDescent="0.35">
      <c r="A32" s="1"/>
      <c r="B32" s="9" t="s">
        <v>25</v>
      </c>
      <c r="C32" s="10">
        <f t="shared" ref="C32:N32" si="7">SUM(C33:C35)</f>
        <v>0</v>
      </c>
      <c r="D32" s="10">
        <f t="shared" si="7"/>
        <v>0</v>
      </c>
      <c r="E32" s="10">
        <f t="shared" si="7"/>
        <v>0</v>
      </c>
      <c r="F32" s="10">
        <f t="shared" si="7"/>
        <v>0</v>
      </c>
      <c r="G32" s="10">
        <f t="shared" si="7"/>
        <v>0</v>
      </c>
      <c r="H32" s="10">
        <f t="shared" si="7"/>
        <v>0</v>
      </c>
      <c r="I32" s="10">
        <f t="shared" si="7"/>
        <v>0</v>
      </c>
      <c r="J32" s="10">
        <f t="shared" si="7"/>
        <v>0</v>
      </c>
      <c r="K32" s="10">
        <f t="shared" si="7"/>
        <v>0</v>
      </c>
      <c r="L32" s="10">
        <f t="shared" si="7"/>
        <v>0</v>
      </c>
      <c r="M32" s="10">
        <f t="shared" si="7"/>
        <v>0</v>
      </c>
      <c r="N32" s="10">
        <f t="shared" si="7"/>
        <v>0</v>
      </c>
      <c r="O32" s="10">
        <f t="shared" si="1"/>
        <v>0</v>
      </c>
      <c r="P32" s="1"/>
    </row>
    <row r="33" spans="1:16" x14ac:dyDescent="0.35">
      <c r="A33" s="1"/>
      <c r="B33" s="11" t="s">
        <v>17</v>
      </c>
      <c r="C33" s="12"/>
      <c r="D33" s="12"/>
      <c r="E33" s="12"/>
      <c r="F33" s="12"/>
      <c r="G33" s="12"/>
      <c r="H33" s="12"/>
      <c r="I33" s="12"/>
      <c r="J33" s="12"/>
      <c r="K33" s="13"/>
      <c r="L33" s="13"/>
      <c r="M33" s="13"/>
      <c r="N33" s="13"/>
      <c r="O33" s="14">
        <f t="shared" si="1"/>
        <v>0</v>
      </c>
      <c r="P33" s="1"/>
    </row>
    <row r="34" spans="1:16" x14ac:dyDescent="0.35">
      <c r="A34" s="1"/>
      <c r="B34" s="11" t="s">
        <v>18</v>
      </c>
      <c r="C34" s="12"/>
      <c r="D34" s="12"/>
      <c r="E34" s="12"/>
      <c r="F34" s="12"/>
      <c r="G34" s="12"/>
      <c r="H34" s="12"/>
      <c r="I34" s="12"/>
      <c r="J34" s="12"/>
      <c r="K34" s="13"/>
      <c r="L34" s="13"/>
      <c r="M34" s="13"/>
      <c r="N34" s="13"/>
      <c r="O34" s="14">
        <f t="shared" si="1"/>
        <v>0</v>
      </c>
      <c r="P34" s="1"/>
    </row>
    <row r="35" spans="1:16" x14ac:dyDescent="0.35">
      <c r="A35" s="1"/>
      <c r="B35" s="15" t="s">
        <v>19</v>
      </c>
      <c r="C35" s="12"/>
      <c r="D35" s="12"/>
      <c r="E35" s="12"/>
      <c r="F35" s="12"/>
      <c r="G35" s="12"/>
      <c r="H35" s="12"/>
      <c r="I35" s="12"/>
      <c r="J35" s="12"/>
      <c r="K35" s="13"/>
      <c r="L35" s="13"/>
      <c r="M35" s="13"/>
      <c r="N35" s="13"/>
      <c r="O35" s="16">
        <f t="shared" si="1"/>
        <v>0</v>
      </c>
      <c r="P35" s="1"/>
    </row>
    <row r="36" spans="1:16" ht="15" thickBot="1" x14ac:dyDescent="0.4">
      <c r="A36" s="1"/>
      <c r="B36" s="17" t="s">
        <v>15</v>
      </c>
      <c r="C36" s="18">
        <f>SUM(C32,C28,C24,C20,C16,C12,C8)</f>
        <v>12164761415.519999</v>
      </c>
      <c r="D36" s="18">
        <f t="shared" ref="D36:N36" si="8">SUM(D32,D28,D24,D20,D16,D12,D8)</f>
        <v>21118064826.099998</v>
      </c>
      <c r="E36" s="18">
        <f t="shared" si="8"/>
        <v>1026121590.9999999</v>
      </c>
      <c r="F36" s="18">
        <f t="shared" si="8"/>
        <v>496736365.79000002</v>
      </c>
      <c r="G36" s="18">
        <f t="shared" si="8"/>
        <v>0</v>
      </c>
      <c r="H36" s="18">
        <f t="shared" si="8"/>
        <v>298033300.37999988</v>
      </c>
      <c r="I36" s="18">
        <f t="shared" si="8"/>
        <v>3676245857.4499993</v>
      </c>
      <c r="J36" s="18">
        <f t="shared" si="8"/>
        <v>3100841825.0600004</v>
      </c>
      <c r="K36" s="18">
        <f t="shared" si="8"/>
        <v>13524198382.999994</v>
      </c>
      <c r="L36" s="18">
        <f>SUM(L32,L28,L24,L20,L16,L12,L8)</f>
        <v>0</v>
      </c>
      <c r="M36" s="18">
        <f t="shared" si="8"/>
        <v>0</v>
      </c>
      <c r="N36" s="18">
        <f t="shared" si="8"/>
        <v>0</v>
      </c>
      <c r="O36" s="19">
        <f t="shared" si="1"/>
        <v>55405003564.29998</v>
      </c>
      <c r="P36" s="1"/>
    </row>
    <row r="37" spans="1:16" ht="15" thickTop="1" x14ac:dyDescent="0.35">
      <c r="A37" s="1"/>
      <c r="B37" s="20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1"/>
    </row>
    <row r="38" spans="1:16" x14ac:dyDescent="0.35">
      <c r="A38" s="1"/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1"/>
    </row>
    <row r="39" spans="1:16" x14ac:dyDescent="0.35">
      <c r="A39" s="1"/>
      <c r="B39" s="24" t="s">
        <v>26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>
        <f>SUM(C39:N39)</f>
        <v>0</v>
      </c>
      <c r="P39" s="1"/>
    </row>
    <row r="40" spans="1:16" x14ac:dyDescent="0.35">
      <c r="A40" s="1"/>
      <c r="B40" s="1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1"/>
    </row>
    <row r="41" spans="1:16" ht="73.5" x14ac:dyDescent="0.35">
      <c r="A41" s="1"/>
      <c r="B41" s="6" t="s">
        <v>2</v>
      </c>
      <c r="C41" s="7" t="s">
        <v>3</v>
      </c>
      <c r="D41" s="7" t="s">
        <v>4</v>
      </c>
      <c r="E41" s="7" t="s">
        <v>5</v>
      </c>
      <c r="F41" s="7" t="s">
        <v>6</v>
      </c>
      <c r="G41" s="7" t="s">
        <v>7</v>
      </c>
      <c r="H41" s="7" t="s">
        <v>27</v>
      </c>
      <c r="I41" s="7" t="s">
        <v>9</v>
      </c>
      <c r="J41" s="7" t="s">
        <v>10</v>
      </c>
      <c r="K41" s="7" t="s">
        <v>11</v>
      </c>
      <c r="L41" s="7" t="s">
        <v>12</v>
      </c>
      <c r="M41" s="7" t="s">
        <v>13</v>
      </c>
      <c r="N41" s="7" t="s">
        <v>14</v>
      </c>
      <c r="O41" s="8" t="s">
        <v>15</v>
      </c>
      <c r="P41" s="1"/>
    </row>
    <row r="42" spans="1:16" x14ac:dyDescent="0.35">
      <c r="A42" s="1"/>
      <c r="B42" s="9" t="s">
        <v>28</v>
      </c>
      <c r="C42" s="10">
        <f t="shared" ref="C42:N42" si="9">SUM(C43:C45)</f>
        <v>0</v>
      </c>
      <c r="D42" s="10">
        <f t="shared" si="9"/>
        <v>0</v>
      </c>
      <c r="E42" s="10">
        <f t="shared" si="9"/>
        <v>0</v>
      </c>
      <c r="F42" s="10">
        <f t="shared" si="9"/>
        <v>0</v>
      </c>
      <c r="G42" s="10">
        <f t="shared" si="9"/>
        <v>0</v>
      </c>
      <c r="H42" s="10">
        <f t="shared" si="9"/>
        <v>0</v>
      </c>
      <c r="I42" s="10">
        <f t="shared" si="9"/>
        <v>0</v>
      </c>
      <c r="J42" s="10">
        <f t="shared" si="9"/>
        <v>0</v>
      </c>
      <c r="K42" s="10">
        <f t="shared" si="9"/>
        <v>0</v>
      </c>
      <c r="L42" s="10">
        <f t="shared" si="9"/>
        <v>0</v>
      </c>
      <c r="M42" s="10">
        <f t="shared" si="9"/>
        <v>0</v>
      </c>
      <c r="N42" s="10">
        <f t="shared" si="9"/>
        <v>0</v>
      </c>
      <c r="O42" s="10">
        <f>SUM(C42:N42)</f>
        <v>0</v>
      </c>
      <c r="P42" s="1"/>
    </row>
    <row r="43" spans="1:16" x14ac:dyDescent="0.35">
      <c r="A43" s="1"/>
      <c r="B43" s="11" t="s">
        <v>17</v>
      </c>
      <c r="C43" s="12"/>
      <c r="D43" s="12"/>
      <c r="E43" s="12"/>
      <c r="F43" s="12"/>
      <c r="G43" s="12"/>
      <c r="H43" s="12"/>
      <c r="I43" s="12"/>
      <c r="J43" s="12"/>
      <c r="K43" s="13"/>
      <c r="L43" s="13"/>
      <c r="M43" s="13"/>
      <c r="N43" s="13"/>
      <c r="O43" s="14">
        <f>SUM(C43:N43)</f>
        <v>0</v>
      </c>
      <c r="P43" s="1"/>
    </row>
    <row r="44" spans="1:16" x14ac:dyDescent="0.35">
      <c r="A44" s="1"/>
      <c r="B44" s="11" t="s">
        <v>18</v>
      </c>
      <c r="C44" s="12"/>
      <c r="D44" s="12"/>
      <c r="E44" s="12"/>
      <c r="F44" s="12"/>
      <c r="G44" s="12"/>
      <c r="H44" s="12"/>
      <c r="I44" s="12"/>
      <c r="J44" s="12"/>
      <c r="K44" s="13"/>
      <c r="L44" s="13"/>
      <c r="M44" s="13"/>
      <c r="N44" s="13"/>
      <c r="O44" s="14">
        <f>SUM(C44:N44)</f>
        <v>0</v>
      </c>
      <c r="P44" s="1"/>
    </row>
    <row r="45" spans="1:16" x14ac:dyDescent="0.35">
      <c r="A45" s="1"/>
      <c r="B45" s="15" t="s">
        <v>19</v>
      </c>
      <c r="C45" s="26"/>
      <c r="D45" s="26"/>
      <c r="E45" s="26"/>
      <c r="F45" s="26"/>
      <c r="G45" s="26"/>
      <c r="H45" s="26"/>
      <c r="I45" s="26"/>
      <c r="J45" s="26"/>
      <c r="K45" s="27"/>
      <c r="L45" s="27"/>
      <c r="M45" s="27"/>
      <c r="N45" s="27"/>
      <c r="O45" s="16">
        <f>SUM(C45:N45)</f>
        <v>0</v>
      </c>
      <c r="P45" s="1"/>
    </row>
    <row r="46" spans="1:16" x14ac:dyDescent="0.35">
      <c r="A46" s="1"/>
      <c r="B46" s="1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1"/>
    </row>
    <row r="47" spans="1:16" x14ac:dyDescent="0.35">
      <c r="A47" s="1"/>
      <c r="B47" s="1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1"/>
    </row>
    <row r="48" spans="1:16" x14ac:dyDescent="0.35">
      <c r="A48" s="1"/>
      <c r="B48" s="24" t="s">
        <v>29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>
        <f>SUM(C48:N48)</f>
        <v>0</v>
      </c>
      <c r="P48" s="1"/>
    </row>
    <row r="49" spans="1:16" x14ac:dyDescent="0.35">
      <c r="A49" s="1"/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8"/>
      <c r="P49" s="1"/>
    </row>
    <row r="50" spans="1:16" ht="73.5" x14ac:dyDescent="0.35">
      <c r="A50" s="1"/>
      <c r="B50" s="6" t="s">
        <v>30</v>
      </c>
      <c r="C50" s="7" t="s">
        <v>3</v>
      </c>
      <c r="D50" s="7" t="s">
        <v>4</v>
      </c>
      <c r="E50" s="7" t="s">
        <v>5</v>
      </c>
      <c r="F50" s="7" t="s">
        <v>6</v>
      </c>
      <c r="G50" s="7" t="s">
        <v>7</v>
      </c>
      <c r="H50" s="7" t="s">
        <v>27</v>
      </c>
      <c r="I50" s="7" t="s">
        <v>9</v>
      </c>
      <c r="J50" s="7" t="s">
        <v>10</v>
      </c>
      <c r="K50" s="7" t="s">
        <v>11</v>
      </c>
      <c r="L50" s="7" t="s">
        <v>12</v>
      </c>
      <c r="M50" s="7" t="s">
        <v>13</v>
      </c>
      <c r="N50" s="7" t="s">
        <v>14</v>
      </c>
      <c r="O50" s="8" t="s">
        <v>15</v>
      </c>
      <c r="P50" s="1"/>
    </row>
    <row r="51" spans="1:16" x14ac:dyDescent="0.35">
      <c r="A51" s="1"/>
      <c r="B51" s="9" t="s">
        <v>31</v>
      </c>
      <c r="C51" s="10">
        <f t="shared" ref="C51:N51" si="10">SUM(C52:C54)</f>
        <v>7410</v>
      </c>
      <c r="D51" s="10">
        <f t="shared" si="10"/>
        <v>4967</v>
      </c>
      <c r="E51" s="10">
        <f t="shared" si="10"/>
        <v>1044</v>
      </c>
      <c r="F51" s="10">
        <f t="shared" si="10"/>
        <v>33</v>
      </c>
      <c r="G51" s="10">
        <f t="shared" si="10"/>
        <v>0</v>
      </c>
      <c r="H51" s="10">
        <f t="shared" si="10"/>
        <v>2135</v>
      </c>
      <c r="I51" s="10">
        <f t="shared" si="10"/>
        <v>2528</v>
      </c>
      <c r="J51" s="10">
        <f t="shared" si="10"/>
        <v>1505</v>
      </c>
      <c r="K51" s="10">
        <f t="shared" si="10"/>
        <v>4614</v>
      </c>
      <c r="L51" s="10">
        <f t="shared" si="10"/>
        <v>0</v>
      </c>
      <c r="M51" s="10">
        <f t="shared" si="10"/>
        <v>0</v>
      </c>
      <c r="N51" s="10">
        <f t="shared" si="10"/>
        <v>0</v>
      </c>
      <c r="O51" s="10">
        <f>SUM(C51:N51)</f>
        <v>24236</v>
      </c>
      <c r="P51" s="1"/>
    </row>
    <row r="52" spans="1:16" x14ac:dyDescent="0.35">
      <c r="A52" s="1"/>
      <c r="B52" s="11" t="s">
        <v>17</v>
      </c>
      <c r="C52" s="12"/>
      <c r="D52" s="12"/>
      <c r="E52" s="12"/>
      <c r="F52" s="12"/>
      <c r="G52" s="12"/>
      <c r="H52" s="12"/>
      <c r="I52" s="12"/>
      <c r="J52" s="12"/>
      <c r="K52" s="13"/>
      <c r="L52" s="13"/>
      <c r="M52" s="13"/>
      <c r="N52" s="13"/>
      <c r="O52" s="14">
        <f>SUM(C52:N52)</f>
        <v>0</v>
      </c>
      <c r="P52" s="1"/>
    </row>
    <row r="53" spans="1:16" x14ac:dyDescent="0.35">
      <c r="A53" s="1"/>
      <c r="B53" s="11" t="s">
        <v>18</v>
      </c>
      <c r="C53" s="12">
        <v>7410</v>
      </c>
      <c r="D53" s="12">
        <v>4967</v>
      </c>
      <c r="E53" s="12">
        <v>1044</v>
      </c>
      <c r="F53" s="12">
        <v>33</v>
      </c>
      <c r="G53" s="12"/>
      <c r="H53" s="12">
        <v>2135</v>
      </c>
      <c r="I53" s="12">
        <v>2528</v>
      </c>
      <c r="J53" s="12">
        <v>1505</v>
      </c>
      <c r="K53" s="13">
        <v>4614</v>
      </c>
      <c r="L53" s="13"/>
      <c r="M53" s="13"/>
      <c r="N53" s="13"/>
      <c r="O53" s="14">
        <f>SUM(C53:N53)</f>
        <v>24236</v>
      </c>
      <c r="P53" s="1"/>
    </row>
    <row r="54" spans="1:16" x14ac:dyDescent="0.35">
      <c r="A54" s="1"/>
      <c r="B54" s="15" t="s">
        <v>19</v>
      </c>
      <c r="C54" s="26"/>
      <c r="D54" s="26"/>
      <c r="E54" s="26"/>
      <c r="F54" s="26"/>
      <c r="G54" s="26"/>
      <c r="H54" s="26"/>
      <c r="I54" s="26"/>
      <c r="J54" s="26"/>
      <c r="K54" s="27"/>
      <c r="L54" s="27"/>
      <c r="M54" s="27"/>
      <c r="N54" s="27"/>
      <c r="O54" s="16">
        <f>SUM(C54:N54)</f>
        <v>0</v>
      </c>
      <c r="P54" s="1"/>
    </row>
    <row r="55" spans="1:16" x14ac:dyDescent="0.35">
      <c r="A55" s="1"/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8"/>
      <c r="P55" s="1"/>
    </row>
    <row r="56" spans="1:16" x14ac:dyDescent="0.35">
      <c r="A56" s="1"/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8"/>
      <c r="P56" s="1"/>
    </row>
    <row r="57" spans="1:16" x14ac:dyDescent="0.35">
      <c r="A57" s="1"/>
      <c r="B57" s="24" t="s">
        <v>32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3"/>
      <c r="P57" s="1"/>
    </row>
    <row r="58" spans="1:16" x14ac:dyDescent="0.35">
      <c r="A58" s="1"/>
      <c r="B58" s="30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2"/>
      <c r="P58" s="1"/>
    </row>
    <row r="59" spans="1:16" ht="73.5" x14ac:dyDescent="0.35">
      <c r="A59" s="1"/>
      <c r="B59" s="6" t="s">
        <v>33</v>
      </c>
      <c r="C59" s="7" t="s">
        <v>3</v>
      </c>
      <c r="D59" s="7" t="s">
        <v>4</v>
      </c>
      <c r="E59" s="7" t="s">
        <v>5</v>
      </c>
      <c r="F59" s="7" t="s">
        <v>6</v>
      </c>
      <c r="G59" s="7" t="s">
        <v>7</v>
      </c>
      <c r="H59" s="7" t="s">
        <v>27</v>
      </c>
      <c r="I59" s="7" t="s">
        <v>9</v>
      </c>
      <c r="J59" s="7" t="s">
        <v>10</v>
      </c>
      <c r="K59" s="7" t="s">
        <v>11</v>
      </c>
      <c r="L59" s="7" t="s">
        <v>12</v>
      </c>
      <c r="M59" s="7" t="s">
        <v>13</v>
      </c>
      <c r="N59" s="7" t="s">
        <v>14</v>
      </c>
      <c r="O59" s="8" t="s">
        <v>15</v>
      </c>
      <c r="P59" s="1"/>
    </row>
    <row r="60" spans="1:16" x14ac:dyDescent="0.35">
      <c r="A60" s="1"/>
      <c r="B60" s="9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4"/>
      <c r="P60" s="1"/>
    </row>
    <row r="61" spans="1:16" x14ac:dyDescent="0.35">
      <c r="A61" s="1"/>
      <c r="B61" s="35" t="s">
        <v>34</v>
      </c>
      <c r="C61" s="36">
        <f>SUM(C62,C66)</f>
        <v>821112829.44000006</v>
      </c>
      <c r="D61" s="36">
        <f t="shared" ref="D61:N61" si="11">SUM(D62,D66)</f>
        <v>311523588.08999997</v>
      </c>
      <c r="E61" s="36">
        <f t="shared" si="11"/>
        <v>8839499.7599999998</v>
      </c>
      <c r="F61" s="36">
        <f t="shared" si="11"/>
        <v>19729285.460000001</v>
      </c>
      <c r="G61" s="36">
        <f t="shared" si="11"/>
        <v>0</v>
      </c>
      <c r="H61" s="36">
        <f t="shared" si="11"/>
        <v>18300984.859999999</v>
      </c>
      <c r="I61" s="36">
        <f t="shared" si="11"/>
        <v>131517813.70999999</v>
      </c>
      <c r="J61" s="36">
        <f t="shared" si="11"/>
        <v>63035560.810000002</v>
      </c>
      <c r="K61" s="36">
        <f t="shared" si="11"/>
        <v>243352951.32999998</v>
      </c>
      <c r="L61" s="36">
        <f t="shared" si="11"/>
        <v>0</v>
      </c>
      <c r="M61" s="36">
        <f t="shared" si="11"/>
        <v>0</v>
      </c>
      <c r="N61" s="36">
        <f t="shared" si="11"/>
        <v>0</v>
      </c>
      <c r="O61" s="37">
        <f t="shared" ref="O61:O69" si="12">SUM(C61:N61)</f>
        <v>1617412513.4599998</v>
      </c>
      <c r="P61" s="1"/>
    </row>
    <row r="62" spans="1:16" x14ac:dyDescent="0.35">
      <c r="A62" s="1"/>
      <c r="B62" s="9" t="s">
        <v>35</v>
      </c>
      <c r="C62" s="10">
        <f t="shared" ref="C62:N62" si="13">SUM(C63:C65)</f>
        <v>811163534.09000003</v>
      </c>
      <c r="D62" s="10">
        <f t="shared" si="13"/>
        <v>311523588.08999997</v>
      </c>
      <c r="E62" s="10">
        <f t="shared" si="13"/>
        <v>8839499.7599999998</v>
      </c>
      <c r="F62" s="10">
        <f t="shared" si="13"/>
        <v>19729285.460000001</v>
      </c>
      <c r="G62" s="10">
        <f t="shared" si="13"/>
        <v>0</v>
      </c>
      <c r="H62" s="10">
        <f t="shared" si="13"/>
        <v>15861424.449999999</v>
      </c>
      <c r="I62" s="10">
        <f t="shared" si="13"/>
        <v>118927438.84999999</v>
      </c>
      <c r="J62" s="10">
        <f t="shared" si="13"/>
        <v>63035560.810000002</v>
      </c>
      <c r="K62" s="10">
        <f t="shared" si="13"/>
        <v>243352951.32999998</v>
      </c>
      <c r="L62" s="10">
        <f t="shared" si="13"/>
        <v>0</v>
      </c>
      <c r="M62" s="10">
        <f t="shared" si="13"/>
        <v>0</v>
      </c>
      <c r="N62" s="10">
        <f t="shared" si="13"/>
        <v>0</v>
      </c>
      <c r="O62" s="38">
        <f t="shared" si="12"/>
        <v>1592433282.8399999</v>
      </c>
      <c r="P62" s="1"/>
    </row>
    <row r="63" spans="1:16" x14ac:dyDescent="0.35">
      <c r="A63" s="1"/>
      <c r="B63" s="11" t="s">
        <v>17</v>
      </c>
      <c r="C63" s="12"/>
      <c r="D63" s="12"/>
      <c r="E63" s="12"/>
      <c r="F63" s="12"/>
      <c r="G63" s="12"/>
      <c r="H63" s="12"/>
      <c r="I63" s="12"/>
      <c r="J63" s="12"/>
      <c r="K63" s="13"/>
      <c r="L63" s="13"/>
      <c r="M63" s="13"/>
      <c r="N63" s="13"/>
      <c r="O63" s="39">
        <f t="shared" si="12"/>
        <v>0</v>
      </c>
      <c r="P63" s="1"/>
    </row>
    <row r="64" spans="1:16" x14ac:dyDescent="0.35">
      <c r="A64" s="1"/>
      <c r="B64" s="11" t="s">
        <v>18</v>
      </c>
      <c r="C64" s="12">
        <v>811163534.09000003</v>
      </c>
      <c r="D64" s="12">
        <v>311523588.08999997</v>
      </c>
      <c r="E64" s="12">
        <v>8839499.7599999998</v>
      </c>
      <c r="F64" s="12">
        <v>19729285.460000001</v>
      </c>
      <c r="G64" s="12"/>
      <c r="H64" s="12">
        <v>15861424.449999999</v>
      </c>
      <c r="I64" s="12">
        <v>118927438.84999999</v>
      </c>
      <c r="J64" s="12">
        <v>63035560.810000002</v>
      </c>
      <c r="K64" s="13">
        <v>243352951.32999998</v>
      </c>
      <c r="L64" s="13"/>
      <c r="M64" s="13"/>
      <c r="N64" s="13"/>
      <c r="O64" s="39">
        <f t="shared" si="12"/>
        <v>1592433282.8399999</v>
      </c>
      <c r="P64" s="1"/>
    </row>
    <row r="65" spans="1:16" x14ac:dyDescent="0.35">
      <c r="A65" s="1"/>
      <c r="B65" s="15" t="s">
        <v>19</v>
      </c>
      <c r="C65" s="26"/>
      <c r="D65" s="26"/>
      <c r="E65" s="26"/>
      <c r="F65" s="26"/>
      <c r="G65" s="26"/>
      <c r="H65" s="26"/>
      <c r="I65" s="26"/>
      <c r="J65" s="26"/>
      <c r="K65" s="27"/>
      <c r="L65" s="27"/>
      <c r="M65" s="27"/>
      <c r="N65" s="27"/>
      <c r="O65" s="40">
        <f t="shared" si="12"/>
        <v>0</v>
      </c>
      <c r="P65" s="1"/>
    </row>
    <row r="66" spans="1:16" x14ac:dyDescent="0.35">
      <c r="A66" s="1"/>
      <c r="B66" s="9" t="s">
        <v>36</v>
      </c>
      <c r="C66" s="41">
        <f t="shared" ref="C66:N66" si="14">SUM(C67:C69)</f>
        <v>9949295.3499999996</v>
      </c>
      <c r="D66" s="41">
        <f t="shared" si="14"/>
        <v>0</v>
      </c>
      <c r="E66" s="41">
        <f t="shared" si="14"/>
        <v>0</v>
      </c>
      <c r="F66" s="41">
        <f t="shared" si="14"/>
        <v>0</v>
      </c>
      <c r="G66" s="41">
        <f t="shared" si="14"/>
        <v>0</v>
      </c>
      <c r="H66" s="41">
        <f t="shared" si="14"/>
        <v>2439560.41</v>
      </c>
      <c r="I66" s="41">
        <f t="shared" si="14"/>
        <v>12590374.859999999</v>
      </c>
      <c r="J66" s="41">
        <f t="shared" si="14"/>
        <v>0</v>
      </c>
      <c r="K66" s="41">
        <f t="shared" si="14"/>
        <v>0</v>
      </c>
      <c r="L66" s="41">
        <f t="shared" si="14"/>
        <v>0</v>
      </c>
      <c r="M66" s="41">
        <f t="shared" si="14"/>
        <v>0</v>
      </c>
      <c r="N66" s="41">
        <f t="shared" si="14"/>
        <v>0</v>
      </c>
      <c r="O66" s="42">
        <f t="shared" si="12"/>
        <v>24979230.619999997</v>
      </c>
      <c r="P66" s="1"/>
    </row>
    <row r="67" spans="1:16" x14ac:dyDescent="0.35">
      <c r="A67" s="1"/>
      <c r="B67" s="11" t="s">
        <v>17</v>
      </c>
      <c r="C67" s="12"/>
      <c r="D67" s="12"/>
      <c r="E67" s="12"/>
      <c r="F67" s="12"/>
      <c r="G67" s="12"/>
      <c r="H67" s="12"/>
      <c r="I67" s="12"/>
      <c r="J67" s="12"/>
      <c r="K67" s="13"/>
      <c r="L67" s="13"/>
      <c r="M67" s="13"/>
      <c r="N67" s="13"/>
      <c r="O67" s="39">
        <f t="shared" si="12"/>
        <v>0</v>
      </c>
      <c r="P67" s="1"/>
    </row>
    <row r="68" spans="1:16" x14ac:dyDescent="0.35">
      <c r="A68" s="1"/>
      <c r="B68" s="11" t="s">
        <v>18</v>
      </c>
      <c r="C68" s="12">
        <v>9949295.3499999996</v>
      </c>
      <c r="D68" s="12"/>
      <c r="E68" s="12"/>
      <c r="F68" s="12"/>
      <c r="G68" s="12"/>
      <c r="H68" s="12">
        <v>2439560.41</v>
      </c>
      <c r="I68" s="12">
        <v>12590374.859999999</v>
      </c>
      <c r="J68" s="12"/>
      <c r="K68" s="13"/>
      <c r="L68" s="13"/>
      <c r="M68" s="13"/>
      <c r="N68" s="13"/>
      <c r="O68" s="39">
        <f t="shared" si="12"/>
        <v>24979230.619999997</v>
      </c>
      <c r="P68" s="1"/>
    </row>
    <row r="69" spans="1:16" x14ac:dyDescent="0.35">
      <c r="A69" s="1"/>
      <c r="B69" s="15" t="s">
        <v>19</v>
      </c>
      <c r="C69" s="26"/>
      <c r="D69" s="26"/>
      <c r="E69" s="26"/>
      <c r="F69" s="26"/>
      <c r="G69" s="26"/>
      <c r="H69" s="26"/>
      <c r="I69" s="26"/>
      <c r="J69" s="26"/>
      <c r="K69" s="27"/>
      <c r="L69" s="27"/>
      <c r="M69" s="27"/>
      <c r="N69" s="27"/>
      <c r="O69" s="40">
        <f t="shared" si="12"/>
        <v>0</v>
      </c>
      <c r="P69" s="1"/>
    </row>
    <row r="70" spans="1:16" x14ac:dyDescent="0.35">
      <c r="A70" s="1"/>
      <c r="B70" s="43"/>
      <c r="C70" s="44"/>
      <c r="D70" s="44"/>
      <c r="E70" s="44"/>
      <c r="F70" s="44"/>
      <c r="G70" s="44"/>
      <c r="H70" s="44"/>
      <c r="I70" s="44"/>
      <c r="J70" s="44"/>
      <c r="K70" s="45"/>
      <c r="L70" s="45"/>
      <c r="M70" s="45"/>
      <c r="N70" s="45"/>
      <c r="O70" s="45"/>
      <c r="P70" s="1"/>
    </row>
    <row r="71" spans="1:16" x14ac:dyDescent="0.35">
      <c r="A71" s="1"/>
      <c r="B71" s="35" t="s">
        <v>37</v>
      </c>
      <c r="C71" s="36">
        <f>SUM(C72,C76)</f>
        <v>639843421.58000004</v>
      </c>
      <c r="D71" s="36">
        <f t="shared" ref="D71:N71" si="15">SUM(D72,D76)</f>
        <v>381628382.55000001</v>
      </c>
      <c r="E71" s="36">
        <f t="shared" si="15"/>
        <v>26347878.640000001</v>
      </c>
      <c r="F71" s="36">
        <f t="shared" si="15"/>
        <v>11349408.59</v>
      </c>
      <c r="G71" s="36">
        <f t="shared" si="15"/>
        <v>0</v>
      </c>
      <c r="H71" s="36">
        <f t="shared" si="15"/>
        <v>4140636.54</v>
      </c>
      <c r="I71" s="36">
        <f t="shared" si="15"/>
        <v>113599556.22</v>
      </c>
      <c r="J71" s="36">
        <f t="shared" si="15"/>
        <v>53739337.079999998</v>
      </c>
      <c r="K71" s="36">
        <f t="shared" si="15"/>
        <v>369156759.24000001</v>
      </c>
      <c r="L71" s="36">
        <f t="shared" si="15"/>
        <v>0</v>
      </c>
      <c r="M71" s="36">
        <f t="shared" si="15"/>
        <v>0</v>
      </c>
      <c r="N71" s="36">
        <f t="shared" si="15"/>
        <v>0</v>
      </c>
      <c r="O71" s="37">
        <f t="shared" ref="O71:O80" si="16">SUM(C71:N71)</f>
        <v>1599805380.4400001</v>
      </c>
      <c r="P71" s="1"/>
    </row>
    <row r="72" spans="1:16" x14ac:dyDescent="0.35">
      <c r="A72" s="1"/>
      <c r="B72" s="9" t="s">
        <v>38</v>
      </c>
      <c r="C72" s="10">
        <f t="shared" ref="C72:N72" si="17">SUM(C73:C75)</f>
        <v>492845235.92000002</v>
      </c>
      <c r="D72" s="10">
        <f t="shared" si="17"/>
        <v>381628382.55000001</v>
      </c>
      <c r="E72" s="10">
        <f t="shared" si="17"/>
        <v>25822878.640000001</v>
      </c>
      <c r="F72" s="10">
        <f t="shared" si="17"/>
        <v>11349408.59</v>
      </c>
      <c r="G72" s="10">
        <f t="shared" si="17"/>
        <v>0</v>
      </c>
      <c r="H72" s="10">
        <f t="shared" si="17"/>
        <v>4140636.54</v>
      </c>
      <c r="I72" s="10">
        <f t="shared" si="17"/>
        <v>113599556.22</v>
      </c>
      <c r="J72" s="10">
        <f t="shared" si="17"/>
        <v>53739337.079999998</v>
      </c>
      <c r="K72" s="10">
        <f t="shared" si="17"/>
        <v>167271945.72</v>
      </c>
      <c r="L72" s="10">
        <f t="shared" si="17"/>
        <v>0</v>
      </c>
      <c r="M72" s="10">
        <f t="shared" si="17"/>
        <v>0</v>
      </c>
      <c r="N72" s="10">
        <f t="shared" si="17"/>
        <v>0</v>
      </c>
      <c r="O72" s="10">
        <f t="shared" si="16"/>
        <v>1250397381.26</v>
      </c>
      <c r="P72" s="1"/>
    </row>
    <row r="73" spans="1:16" x14ac:dyDescent="0.35">
      <c r="A73" s="1"/>
      <c r="B73" s="11" t="s">
        <v>17</v>
      </c>
      <c r="C73" s="12"/>
      <c r="D73" s="12"/>
      <c r="E73" s="12"/>
      <c r="F73" s="12"/>
      <c r="G73" s="12"/>
      <c r="H73" s="12"/>
      <c r="I73" s="12"/>
      <c r="J73" s="12"/>
      <c r="K73" s="13"/>
      <c r="L73" s="13"/>
      <c r="M73" s="13"/>
      <c r="N73" s="13"/>
      <c r="O73" s="14">
        <f t="shared" si="16"/>
        <v>0</v>
      </c>
      <c r="P73" s="1"/>
    </row>
    <row r="74" spans="1:16" x14ac:dyDescent="0.35">
      <c r="A74" s="1"/>
      <c r="B74" s="11" t="s">
        <v>18</v>
      </c>
      <c r="C74" s="12">
        <v>492845235.92000002</v>
      </c>
      <c r="D74" s="12">
        <v>381628382.55000001</v>
      </c>
      <c r="E74" s="12">
        <v>25822878.640000001</v>
      </c>
      <c r="F74" s="12">
        <v>11349408.59</v>
      </c>
      <c r="G74" s="12"/>
      <c r="H74" s="12">
        <v>4140636.54</v>
      </c>
      <c r="I74" s="12">
        <v>113599556.22</v>
      </c>
      <c r="J74" s="12">
        <v>53739337.079999998</v>
      </c>
      <c r="K74" s="13">
        <v>167271945.72</v>
      </c>
      <c r="L74" s="13"/>
      <c r="M74" s="13"/>
      <c r="N74" s="13"/>
      <c r="O74" s="14">
        <f t="shared" si="16"/>
        <v>1250397381.26</v>
      </c>
      <c r="P74" s="1"/>
    </row>
    <row r="75" spans="1:16" x14ac:dyDescent="0.35">
      <c r="A75" s="1"/>
      <c r="B75" s="15" t="s">
        <v>19</v>
      </c>
      <c r="C75" s="12"/>
      <c r="D75" s="12"/>
      <c r="E75" s="12"/>
      <c r="F75" s="12"/>
      <c r="G75" s="12"/>
      <c r="H75" s="12"/>
      <c r="I75" s="12"/>
      <c r="J75" s="12"/>
      <c r="K75" s="13"/>
      <c r="L75" s="13"/>
      <c r="M75" s="13"/>
      <c r="N75" s="13"/>
      <c r="O75" s="16">
        <f t="shared" si="16"/>
        <v>0</v>
      </c>
      <c r="P75" s="1"/>
    </row>
    <row r="76" spans="1:16" x14ac:dyDescent="0.35">
      <c r="A76" s="1"/>
      <c r="B76" s="9" t="s">
        <v>39</v>
      </c>
      <c r="C76" s="10">
        <f t="shared" ref="C76:N76" si="18">SUM(C77:C79)</f>
        <v>146998185.66</v>
      </c>
      <c r="D76" s="10">
        <f t="shared" si="18"/>
        <v>0</v>
      </c>
      <c r="E76" s="10">
        <f t="shared" si="18"/>
        <v>525000</v>
      </c>
      <c r="F76" s="10">
        <f t="shared" si="18"/>
        <v>0</v>
      </c>
      <c r="G76" s="10">
        <f t="shared" si="18"/>
        <v>0</v>
      </c>
      <c r="H76" s="10">
        <f t="shared" si="18"/>
        <v>0</v>
      </c>
      <c r="I76" s="10">
        <f t="shared" si="18"/>
        <v>0</v>
      </c>
      <c r="J76" s="10">
        <f t="shared" si="18"/>
        <v>0</v>
      </c>
      <c r="K76" s="10">
        <f t="shared" si="18"/>
        <v>201884813.52000001</v>
      </c>
      <c r="L76" s="10">
        <f t="shared" si="18"/>
        <v>0</v>
      </c>
      <c r="M76" s="10">
        <f t="shared" si="18"/>
        <v>0</v>
      </c>
      <c r="N76" s="10">
        <f t="shared" si="18"/>
        <v>0</v>
      </c>
      <c r="O76" s="10">
        <f t="shared" si="16"/>
        <v>349407999.18000001</v>
      </c>
      <c r="P76" s="1"/>
    </row>
    <row r="77" spans="1:16" x14ac:dyDescent="0.35">
      <c r="A77" s="1"/>
      <c r="B77" s="11" t="s">
        <v>17</v>
      </c>
      <c r="C77" s="12"/>
      <c r="D77" s="12"/>
      <c r="E77" s="12"/>
      <c r="F77" s="12"/>
      <c r="G77" s="12"/>
      <c r="H77" s="12"/>
      <c r="I77" s="12"/>
      <c r="J77" s="12"/>
      <c r="K77" s="13"/>
      <c r="L77" s="13"/>
      <c r="M77" s="13"/>
      <c r="N77" s="13"/>
      <c r="O77" s="14">
        <f t="shared" si="16"/>
        <v>0</v>
      </c>
      <c r="P77" s="1"/>
    </row>
    <row r="78" spans="1:16" x14ac:dyDescent="0.35">
      <c r="A78" s="1"/>
      <c r="B78" s="11" t="s">
        <v>18</v>
      </c>
      <c r="C78" s="12">
        <v>146998185.66</v>
      </c>
      <c r="D78" s="12"/>
      <c r="E78" s="12">
        <v>525000</v>
      </c>
      <c r="F78" s="12"/>
      <c r="G78" s="12"/>
      <c r="H78" s="12"/>
      <c r="I78" s="12"/>
      <c r="J78" s="12"/>
      <c r="K78" s="13">
        <v>201884813.52000001</v>
      </c>
      <c r="L78" s="13"/>
      <c r="M78" s="13"/>
      <c r="N78" s="13"/>
      <c r="O78" s="14">
        <f t="shared" si="16"/>
        <v>349407999.18000001</v>
      </c>
      <c r="P78" s="1"/>
    </row>
    <row r="79" spans="1:16" x14ac:dyDescent="0.35">
      <c r="A79" s="1"/>
      <c r="B79" s="15" t="s">
        <v>19</v>
      </c>
      <c r="C79" s="12"/>
      <c r="D79" s="12"/>
      <c r="E79" s="12"/>
      <c r="F79" s="12"/>
      <c r="G79" s="12"/>
      <c r="H79" s="12"/>
      <c r="I79" s="12"/>
      <c r="J79" s="12"/>
      <c r="K79" s="13"/>
      <c r="L79" s="13"/>
      <c r="M79" s="13"/>
      <c r="N79" s="13"/>
      <c r="O79" s="16">
        <f t="shared" si="16"/>
        <v>0</v>
      </c>
      <c r="P79" s="1"/>
    </row>
    <row r="80" spans="1:16" ht="15" thickBot="1" x14ac:dyDescent="0.4">
      <c r="A80" s="1"/>
      <c r="B80" s="17" t="s">
        <v>40</v>
      </c>
      <c r="C80" s="18">
        <f>C61-C71</f>
        <v>181269407.86000001</v>
      </c>
      <c r="D80" s="18">
        <f t="shared" ref="D80:N80" si="19">D61-D71</f>
        <v>-70104794.460000038</v>
      </c>
      <c r="E80" s="18">
        <f t="shared" si="19"/>
        <v>-17508378.880000003</v>
      </c>
      <c r="F80" s="18">
        <f t="shared" si="19"/>
        <v>8379876.870000001</v>
      </c>
      <c r="G80" s="18">
        <f t="shared" si="19"/>
        <v>0</v>
      </c>
      <c r="H80" s="18">
        <f t="shared" si="19"/>
        <v>14160348.32</v>
      </c>
      <c r="I80" s="18">
        <f t="shared" si="19"/>
        <v>17918257.489999995</v>
      </c>
      <c r="J80" s="18">
        <f t="shared" si="19"/>
        <v>9296223.7300000042</v>
      </c>
      <c r="K80" s="18">
        <f t="shared" si="19"/>
        <v>-125803807.91000003</v>
      </c>
      <c r="L80" s="18">
        <f>L61-L71</f>
        <v>0</v>
      </c>
      <c r="M80" s="18">
        <f t="shared" si="19"/>
        <v>0</v>
      </c>
      <c r="N80" s="18">
        <f t="shared" si="19"/>
        <v>0</v>
      </c>
      <c r="O80" s="19">
        <f t="shared" si="16"/>
        <v>17607133.019999951</v>
      </c>
      <c r="P80" s="1"/>
    </row>
    <row r="81" spans="1:16" ht="15" thickTop="1" x14ac:dyDescent="0.35">
      <c r="A81" s="1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1"/>
    </row>
    <row r="82" spans="1:16" x14ac:dyDescent="0.35">
      <c r="A82" s="1"/>
      <c r="B82" s="48" t="s">
        <v>41</v>
      </c>
      <c r="C82" s="49">
        <v>41760463.799999997</v>
      </c>
      <c r="D82" s="49">
        <v>1134080.196125</v>
      </c>
      <c r="E82" s="49">
        <v>1327754.9300000002</v>
      </c>
      <c r="F82" s="49"/>
      <c r="G82" s="49"/>
      <c r="H82" s="49">
        <v>457468.53</v>
      </c>
      <c r="I82" s="49">
        <v>1880158.77</v>
      </c>
      <c r="J82" s="49">
        <v>3023903.62</v>
      </c>
      <c r="K82" s="49">
        <v>18385923.509999998</v>
      </c>
      <c r="L82" s="49"/>
      <c r="M82" s="49"/>
      <c r="N82" s="49"/>
      <c r="O82" s="49"/>
      <c r="P82" s="1"/>
    </row>
    <row r="83" spans="1:16" x14ac:dyDescent="0.35">
      <c r="A83" s="1"/>
      <c r="B83" s="1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1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E0C67-AB3D-4E55-9C05-51BAFAC78EAB}">
  <dimension ref="A1:P85"/>
  <sheetViews>
    <sheetView workbookViewId="0"/>
  </sheetViews>
  <sheetFormatPr defaultRowHeight="14.5" x14ac:dyDescent="0.35"/>
  <cols>
    <col min="2" max="2" width="55.453125" bestFit="1" customWidth="1"/>
    <col min="3" max="3" width="12.26953125" bestFit="1" customWidth="1"/>
    <col min="4" max="4" width="11.26953125" bestFit="1" customWidth="1"/>
    <col min="5" max="6" width="12.26953125" bestFit="1" customWidth="1"/>
    <col min="7" max="7" width="8.54296875" bestFit="1" customWidth="1"/>
    <col min="8" max="8" width="11.26953125" bestFit="1" customWidth="1"/>
    <col min="9" max="11" width="12.26953125" bestFit="1" customWidth="1"/>
    <col min="13" max="13" width="9.7265625" bestFit="1" customWidth="1"/>
    <col min="14" max="14" width="9.81640625" bestFit="1" customWidth="1"/>
    <col min="15" max="15" width="13.26953125" bestFit="1" customWidth="1"/>
  </cols>
  <sheetData>
    <row r="1" spans="1:16" x14ac:dyDescent="0.35">
      <c r="A1" s="1"/>
      <c r="B1" s="24" t="s">
        <v>0</v>
      </c>
      <c r="C1" s="52"/>
      <c r="D1" s="52"/>
      <c r="E1" s="52"/>
      <c r="F1" s="52"/>
      <c r="G1" s="52"/>
      <c r="H1" s="53"/>
      <c r="I1" s="53"/>
      <c r="J1" s="53"/>
      <c r="K1" s="53"/>
      <c r="L1" s="53"/>
      <c r="M1" s="53"/>
      <c r="N1" s="53"/>
      <c r="O1" s="53"/>
      <c r="P1" s="1"/>
    </row>
    <row r="2" spans="1:16" x14ac:dyDescent="0.35">
      <c r="A2" s="1"/>
      <c r="B2" s="24" t="s">
        <v>45</v>
      </c>
      <c r="C2" s="54"/>
      <c r="D2" s="54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1"/>
    </row>
    <row r="3" spans="1:16" x14ac:dyDescent="0.35">
      <c r="A3" s="1"/>
      <c r="B3" s="1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1"/>
    </row>
    <row r="4" spans="1:16" x14ac:dyDescent="0.35">
      <c r="A4" s="1"/>
      <c r="B4" s="1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1"/>
    </row>
    <row r="5" spans="1:16" x14ac:dyDescent="0.35">
      <c r="A5" s="1"/>
      <c r="B5" s="24" t="s">
        <v>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1"/>
    </row>
    <row r="6" spans="1:16" x14ac:dyDescent="0.35">
      <c r="A6" s="1"/>
      <c r="B6" s="1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1"/>
    </row>
    <row r="7" spans="1:16" ht="73.5" x14ac:dyDescent="0.35">
      <c r="A7" s="1"/>
      <c r="B7" s="6" t="s">
        <v>2</v>
      </c>
      <c r="C7" s="55" t="s">
        <v>3</v>
      </c>
      <c r="D7" s="55" t="s">
        <v>4</v>
      </c>
      <c r="E7" s="55" t="s">
        <v>5</v>
      </c>
      <c r="F7" s="55" t="s">
        <v>6</v>
      </c>
      <c r="G7" s="55" t="s">
        <v>7</v>
      </c>
      <c r="H7" s="55" t="s">
        <v>8</v>
      </c>
      <c r="I7" s="55" t="s">
        <v>9</v>
      </c>
      <c r="J7" s="55" t="s">
        <v>10</v>
      </c>
      <c r="K7" s="55" t="s">
        <v>11</v>
      </c>
      <c r="L7" s="55" t="s">
        <v>12</v>
      </c>
      <c r="M7" s="55" t="s">
        <v>13</v>
      </c>
      <c r="N7" s="55" t="s">
        <v>14</v>
      </c>
      <c r="O7" s="56" t="s">
        <v>15</v>
      </c>
      <c r="P7" s="1"/>
    </row>
    <row r="8" spans="1:16" x14ac:dyDescent="0.35">
      <c r="A8" s="1"/>
      <c r="B8" s="9" t="s">
        <v>16</v>
      </c>
      <c r="C8" s="57">
        <f>SUM(C9:C11)</f>
        <v>72551379103</v>
      </c>
      <c r="D8" s="57">
        <f t="shared" ref="D8:N8" si="0">SUM(D9:D11)</f>
        <v>0</v>
      </c>
      <c r="E8" s="57">
        <f t="shared" si="0"/>
        <v>12051057781</v>
      </c>
      <c r="F8" s="57">
        <f t="shared" si="0"/>
        <v>0</v>
      </c>
      <c r="G8" s="57">
        <f t="shared" si="0"/>
        <v>0</v>
      </c>
      <c r="H8" s="57">
        <f t="shared" si="0"/>
        <v>2667573252</v>
      </c>
      <c r="I8" s="57">
        <f t="shared" si="0"/>
        <v>20725162457</v>
      </c>
      <c r="J8" s="57">
        <f t="shared" si="0"/>
        <v>21155589217</v>
      </c>
      <c r="K8" s="57">
        <f t="shared" si="0"/>
        <v>58140675283</v>
      </c>
      <c r="L8" s="57">
        <f t="shared" si="0"/>
        <v>0</v>
      </c>
      <c r="M8" s="57">
        <f t="shared" si="0"/>
        <v>0</v>
      </c>
      <c r="N8" s="57">
        <f t="shared" si="0"/>
        <v>0</v>
      </c>
      <c r="O8" s="57">
        <f t="shared" ref="O8:O36" si="1">SUM(C8:N8)</f>
        <v>187291437093</v>
      </c>
      <c r="P8" s="1"/>
    </row>
    <row r="9" spans="1:16" x14ac:dyDescent="0.35">
      <c r="A9" s="1"/>
      <c r="B9" s="11" t="s">
        <v>17</v>
      </c>
      <c r="C9" s="58"/>
      <c r="D9" s="58"/>
      <c r="E9" s="58"/>
      <c r="F9" s="58"/>
      <c r="G9" s="58"/>
      <c r="H9" s="58"/>
      <c r="I9" s="58"/>
      <c r="J9" s="58"/>
      <c r="K9" s="60"/>
      <c r="L9" s="60"/>
      <c r="M9" s="60"/>
      <c r="N9" s="60"/>
      <c r="O9" s="61">
        <f t="shared" si="1"/>
        <v>0</v>
      </c>
      <c r="P9" s="1"/>
    </row>
    <row r="10" spans="1:16" x14ac:dyDescent="0.35">
      <c r="A10" s="1"/>
      <c r="B10" s="11" t="s">
        <v>18</v>
      </c>
      <c r="C10" s="58">
        <f>69687365998</f>
        <v>69687365998</v>
      </c>
      <c r="D10" s="58"/>
      <c r="E10" s="58">
        <v>11800715265</v>
      </c>
      <c r="F10" s="58"/>
      <c r="G10" s="58"/>
      <c r="H10" s="58">
        <v>2424615674</v>
      </c>
      <c r="I10" s="58">
        <v>19547126617</v>
      </c>
      <c r="J10" s="58">
        <v>19518184942</v>
      </c>
      <c r="K10" s="60">
        <v>56125544712</v>
      </c>
      <c r="L10" s="60"/>
      <c r="M10" s="60"/>
      <c r="N10" s="60"/>
      <c r="O10" s="61">
        <f t="shared" si="1"/>
        <v>179103553208</v>
      </c>
      <c r="P10" s="1"/>
    </row>
    <row r="11" spans="1:16" x14ac:dyDescent="0.35">
      <c r="A11" s="1"/>
      <c r="B11" s="15" t="s">
        <v>19</v>
      </c>
      <c r="C11" s="58">
        <v>2864013105</v>
      </c>
      <c r="D11" s="58">
        <v>0</v>
      </c>
      <c r="E11" s="58">
        <v>250342516</v>
      </c>
      <c r="F11" s="58"/>
      <c r="G11" s="58"/>
      <c r="H11" s="58">
        <v>242957578</v>
      </c>
      <c r="I11" s="58">
        <v>1178035840</v>
      </c>
      <c r="J11" s="58">
        <v>1637404275</v>
      </c>
      <c r="K11" s="60">
        <v>2015130571</v>
      </c>
      <c r="L11" s="60"/>
      <c r="M11" s="60"/>
      <c r="N11" s="60"/>
      <c r="O11" s="62">
        <f t="shared" si="1"/>
        <v>8187883885</v>
      </c>
      <c r="P11" s="1"/>
    </row>
    <row r="12" spans="1:16" x14ac:dyDescent="0.35">
      <c r="A12" s="1"/>
      <c r="B12" s="9" t="s">
        <v>20</v>
      </c>
      <c r="C12" s="57">
        <f t="shared" ref="C12:N12" si="2">SUM(C13:C15)</f>
        <v>0</v>
      </c>
      <c r="D12" s="57">
        <f t="shared" si="2"/>
        <v>8302989075</v>
      </c>
      <c r="E12" s="57">
        <f t="shared" si="2"/>
        <v>0</v>
      </c>
      <c r="F12" s="57">
        <f t="shared" si="2"/>
        <v>13123237505</v>
      </c>
      <c r="G12" s="57">
        <f t="shared" si="2"/>
        <v>0</v>
      </c>
      <c r="H12" s="57">
        <f t="shared" si="2"/>
        <v>0</v>
      </c>
      <c r="I12" s="57">
        <f t="shared" si="2"/>
        <v>56593643.049999997</v>
      </c>
      <c r="J12" s="57">
        <f t="shared" si="2"/>
        <v>140348467.31</v>
      </c>
      <c r="K12" s="57">
        <f t="shared" si="2"/>
        <v>864359820.68000007</v>
      </c>
      <c r="L12" s="57">
        <f t="shared" si="2"/>
        <v>0</v>
      </c>
      <c r="M12" s="57">
        <f t="shared" si="2"/>
        <v>0</v>
      </c>
      <c r="N12" s="57">
        <f t="shared" si="2"/>
        <v>0</v>
      </c>
      <c r="O12" s="57">
        <f t="shared" si="1"/>
        <v>22487528511.040001</v>
      </c>
      <c r="P12" s="1"/>
    </row>
    <row r="13" spans="1:16" x14ac:dyDescent="0.35">
      <c r="A13" s="1"/>
      <c r="B13" s="11" t="s">
        <v>17</v>
      </c>
      <c r="C13" s="58"/>
      <c r="D13" s="58"/>
      <c r="E13" s="58"/>
      <c r="F13" s="58"/>
      <c r="G13" s="58"/>
      <c r="H13" s="58"/>
      <c r="I13" s="58"/>
      <c r="J13" s="58"/>
      <c r="K13" s="60"/>
      <c r="L13" s="60"/>
      <c r="M13" s="60"/>
      <c r="N13" s="60"/>
      <c r="O13" s="61">
        <f t="shared" si="1"/>
        <v>0</v>
      </c>
      <c r="P13" s="1"/>
    </row>
    <row r="14" spans="1:16" x14ac:dyDescent="0.35">
      <c r="A14" s="1"/>
      <c r="B14" s="11" t="s">
        <v>18</v>
      </c>
      <c r="C14" s="58"/>
      <c r="D14" s="58">
        <f>8050363175</f>
        <v>8050363175</v>
      </c>
      <c r="E14" s="58"/>
      <c r="F14" s="58">
        <f>12845311322</f>
        <v>12845311322</v>
      </c>
      <c r="G14" s="58"/>
      <c r="H14" s="58"/>
      <c r="I14" s="58">
        <v>56062435.369999997</v>
      </c>
      <c r="J14" s="58">
        <v>139483972.50999999</v>
      </c>
      <c r="K14" s="60">
        <v>852431802.35000002</v>
      </c>
      <c r="L14" s="60"/>
      <c r="M14" s="60"/>
      <c r="N14" s="60"/>
      <c r="O14" s="61">
        <f t="shared" si="1"/>
        <v>21943652707.229996</v>
      </c>
      <c r="P14" s="1"/>
    </row>
    <row r="15" spans="1:16" x14ac:dyDescent="0.35">
      <c r="A15" s="1"/>
      <c r="B15" s="15" t="s">
        <v>19</v>
      </c>
      <c r="C15" s="58"/>
      <c r="D15" s="58">
        <v>252625900</v>
      </c>
      <c r="E15" s="58"/>
      <c r="F15" s="58">
        <v>277926183</v>
      </c>
      <c r="G15" s="58"/>
      <c r="H15" s="58"/>
      <c r="I15" s="58">
        <v>531207.68000000005</v>
      </c>
      <c r="J15" s="58">
        <v>864494.8</v>
      </c>
      <c r="K15" s="60">
        <v>11928018.33</v>
      </c>
      <c r="L15" s="60"/>
      <c r="M15" s="60"/>
      <c r="N15" s="60"/>
      <c r="O15" s="62">
        <f t="shared" si="1"/>
        <v>543875803.81000006</v>
      </c>
      <c r="P15" s="1"/>
    </row>
    <row r="16" spans="1:16" x14ac:dyDescent="0.35">
      <c r="A16" s="1"/>
      <c r="B16" s="9" t="s">
        <v>21</v>
      </c>
      <c r="C16" s="57">
        <f t="shared" ref="C16:N16" si="3">SUM(C17:C19)</f>
        <v>0</v>
      </c>
      <c r="D16" s="57">
        <f t="shared" si="3"/>
        <v>0</v>
      </c>
      <c r="E16" s="57">
        <f t="shared" si="3"/>
        <v>0</v>
      </c>
      <c r="F16" s="57">
        <f t="shared" si="3"/>
        <v>0</v>
      </c>
      <c r="G16" s="57">
        <f t="shared" si="3"/>
        <v>0</v>
      </c>
      <c r="H16" s="57">
        <f t="shared" si="3"/>
        <v>0</v>
      </c>
      <c r="I16" s="57">
        <f t="shared" si="3"/>
        <v>13006727.969999999</v>
      </c>
      <c r="J16" s="57">
        <f t="shared" si="3"/>
        <v>27240934.799999997</v>
      </c>
      <c r="K16" s="57">
        <f t="shared" si="3"/>
        <v>130454454.73</v>
      </c>
      <c r="L16" s="57">
        <f t="shared" si="3"/>
        <v>0</v>
      </c>
      <c r="M16" s="57">
        <f t="shared" si="3"/>
        <v>0</v>
      </c>
      <c r="N16" s="57">
        <f t="shared" si="3"/>
        <v>0</v>
      </c>
      <c r="O16" s="57">
        <f t="shared" si="1"/>
        <v>170702117.5</v>
      </c>
      <c r="P16" s="1"/>
    </row>
    <row r="17" spans="1:16" x14ac:dyDescent="0.35">
      <c r="A17" s="1"/>
      <c r="B17" s="11" t="s">
        <v>17</v>
      </c>
      <c r="C17" s="58"/>
      <c r="D17" s="58"/>
      <c r="E17" s="58"/>
      <c r="F17" s="58"/>
      <c r="G17" s="58"/>
      <c r="H17" s="58"/>
      <c r="I17" s="58"/>
      <c r="J17" s="58"/>
      <c r="K17" s="60"/>
      <c r="L17" s="60"/>
      <c r="M17" s="60"/>
      <c r="N17" s="60"/>
      <c r="O17" s="61">
        <f t="shared" si="1"/>
        <v>0</v>
      </c>
      <c r="P17" s="1"/>
    </row>
    <row r="18" spans="1:16" x14ac:dyDescent="0.35">
      <c r="A18" s="1"/>
      <c r="B18" s="11" t="s">
        <v>18</v>
      </c>
      <c r="C18" s="58"/>
      <c r="D18" s="58"/>
      <c r="E18" s="58"/>
      <c r="F18" s="58"/>
      <c r="G18" s="58"/>
      <c r="H18" s="58"/>
      <c r="I18" s="58">
        <f>570309.84+354110.79</f>
        <v>924420.62999999989</v>
      </c>
      <c r="J18" s="58">
        <f>6495656.66+8510983.79</f>
        <v>15006640.449999999</v>
      </c>
      <c r="K18" s="60">
        <f>95448003.97+16918704.73</f>
        <v>112366708.7</v>
      </c>
      <c r="L18" s="60"/>
      <c r="M18" s="60"/>
      <c r="N18" s="60"/>
      <c r="O18" s="61">
        <f t="shared" si="1"/>
        <v>128297769.78</v>
      </c>
      <c r="P18" s="1"/>
    </row>
    <row r="19" spans="1:16" x14ac:dyDescent="0.35">
      <c r="A19" s="1"/>
      <c r="B19" s="15" t="s">
        <v>19</v>
      </c>
      <c r="C19" s="58"/>
      <c r="D19" s="58"/>
      <c r="E19" s="58"/>
      <c r="F19" s="58"/>
      <c r="G19" s="58"/>
      <c r="H19" s="58"/>
      <c r="I19" s="58">
        <f>10988730.92+1093576.42</f>
        <v>12082307.34</v>
      </c>
      <c r="J19" s="58">
        <f>6631360.43+5602933.92</f>
        <v>12234294.35</v>
      </c>
      <c r="K19" s="60">
        <f>1466268.91+16621477.12</f>
        <v>18087746.029999997</v>
      </c>
      <c r="L19" s="60"/>
      <c r="M19" s="60"/>
      <c r="N19" s="60"/>
      <c r="O19" s="62">
        <f t="shared" si="1"/>
        <v>42404347.719999999</v>
      </c>
      <c r="P19" s="1"/>
    </row>
    <row r="20" spans="1:16" x14ac:dyDescent="0.35">
      <c r="A20" s="1"/>
      <c r="B20" s="9" t="s">
        <v>22</v>
      </c>
      <c r="C20" s="57">
        <f t="shared" ref="C20:N20" si="4">SUM(C21:C23)</f>
        <v>0</v>
      </c>
      <c r="D20" s="57">
        <f t="shared" si="4"/>
        <v>0</v>
      </c>
      <c r="E20" s="57">
        <f t="shared" si="4"/>
        <v>0</v>
      </c>
      <c r="F20" s="57">
        <f t="shared" si="4"/>
        <v>0</v>
      </c>
      <c r="G20" s="57">
        <f t="shared" si="4"/>
        <v>0</v>
      </c>
      <c r="H20" s="57">
        <f t="shared" si="4"/>
        <v>0</v>
      </c>
      <c r="I20" s="57">
        <f t="shared" si="4"/>
        <v>0</v>
      </c>
      <c r="J20" s="57">
        <f t="shared" si="4"/>
        <v>0</v>
      </c>
      <c r="K20" s="57">
        <f t="shared" si="4"/>
        <v>0</v>
      </c>
      <c r="L20" s="57">
        <f t="shared" si="4"/>
        <v>0</v>
      </c>
      <c r="M20" s="57">
        <f t="shared" si="4"/>
        <v>0</v>
      </c>
      <c r="N20" s="57">
        <f t="shared" si="4"/>
        <v>0</v>
      </c>
      <c r="O20" s="57">
        <f t="shared" si="1"/>
        <v>0</v>
      </c>
      <c r="P20" s="1"/>
    </row>
    <row r="21" spans="1:16" x14ac:dyDescent="0.35">
      <c r="A21" s="1"/>
      <c r="B21" s="11" t="s">
        <v>17</v>
      </c>
      <c r="C21" s="58"/>
      <c r="D21" s="58"/>
      <c r="E21" s="58"/>
      <c r="F21" s="58"/>
      <c r="G21" s="58"/>
      <c r="H21" s="58"/>
      <c r="I21" s="58"/>
      <c r="J21" s="58"/>
      <c r="K21" s="60"/>
      <c r="L21" s="60"/>
      <c r="M21" s="60"/>
      <c r="N21" s="60"/>
      <c r="O21" s="61">
        <f t="shared" si="1"/>
        <v>0</v>
      </c>
      <c r="P21" s="1"/>
    </row>
    <row r="22" spans="1:16" x14ac:dyDescent="0.35">
      <c r="A22" s="1"/>
      <c r="B22" s="11" t="s">
        <v>18</v>
      </c>
      <c r="C22" s="58"/>
      <c r="D22" s="58"/>
      <c r="E22" s="58"/>
      <c r="F22" s="58"/>
      <c r="G22" s="58"/>
      <c r="H22" s="58"/>
      <c r="I22" s="58"/>
      <c r="J22" s="58"/>
      <c r="K22" s="60"/>
      <c r="L22" s="60"/>
      <c r="M22" s="60"/>
      <c r="N22" s="60"/>
      <c r="O22" s="61">
        <f t="shared" si="1"/>
        <v>0</v>
      </c>
      <c r="P22" s="1"/>
    </row>
    <row r="23" spans="1:16" x14ac:dyDescent="0.35">
      <c r="A23" s="1"/>
      <c r="B23" s="15" t="s">
        <v>19</v>
      </c>
      <c r="C23" s="58"/>
      <c r="D23" s="58"/>
      <c r="E23" s="58"/>
      <c r="F23" s="58"/>
      <c r="G23" s="58"/>
      <c r="H23" s="58"/>
      <c r="I23" s="58"/>
      <c r="J23" s="58"/>
      <c r="K23" s="60"/>
      <c r="L23" s="60"/>
      <c r="M23" s="60"/>
      <c r="N23" s="60"/>
      <c r="O23" s="62">
        <f t="shared" si="1"/>
        <v>0</v>
      </c>
      <c r="P23" s="1"/>
    </row>
    <row r="24" spans="1:16" x14ac:dyDescent="0.35">
      <c r="A24" s="1"/>
      <c r="B24" s="9" t="s">
        <v>23</v>
      </c>
      <c r="C24" s="57">
        <f t="shared" ref="C24:N24" si="5">SUM(C25:C27)</f>
        <v>169065002.31</v>
      </c>
      <c r="D24" s="57">
        <f t="shared" si="5"/>
        <v>0</v>
      </c>
      <c r="E24" s="57">
        <f t="shared" si="5"/>
        <v>653533612</v>
      </c>
      <c r="F24" s="57">
        <f t="shared" si="5"/>
        <v>0</v>
      </c>
      <c r="G24" s="57">
        <f t="shared" si="5"/>
        <v>0</v>
      </c>
      <c r="H24" s="57">
        <f t="shared" si="5"/>
        <v>0</v>
      </c>
      <c r="I24" s="57">
        <f t="shared" si="5"/>
        <v>547238449.17999995</v>
      </c>
      <c r="J24" s="57">
        <f t="shared" si="5"/>
        <v>919753109.60000002</v>
      </c>
      <c r="K24" s="57">
        <f t="shared" si="5"/>
        <v>3463797642.9200001</v>
      </c>
      <c r="L24" s="57">
        <f t="shared" si="5"/>
        <v>0</v>
      </c>
      <c r="M24" s="57">
        <f t="shared" si="5"/>
        <v>0</v>
      </c>
      <c r="N24" s="57">
        <f t="shared" si="5"/>
        <v>0</v>
      </c>
      <c r="O24" s="57">
        <f t="shared" si="1"/>
        <v>5753387816.0100002</v>
      </c>
      <c r="P24" s="1"/>
    </row>
    <row r="25" spans="1:16" x14ac:dyDescent="0.35">
      <c r="A25" s="1"/>
      <c r="B25" s="11" t="s">
        <v>17</v>
      </c>
      <c r="C25" s="58"/>
      <c r="D25" s="58"/>
      <c r="E25" s="58"/>
      <c r="F25" s="58"/>
      <c r="G25" s="58"/>
      <c r="H25" s="58"/>
      <c r="I25" s="58"/>
      <c r="J25" s="58"/>
      <c r="K25" s="60"/>
      <c r="L25" s="60"/>
      <c r="M25" s="60"/>
      <c r="N25" s="60"/>
      <c r="O25" s="61">
        <f t="shared" si="1"/>
        <v>0</v>
      </c>
      <c r="P25" s="1"/>
    </row>
    <row r="26" spans="1:16" x14ac:dyDescent="0.35">
      <c r="A26" s="1"/>
      <c r="B26" s="11" t="s">
        <v>18</v>
      </c>
      <c r="C26" s="58">
        <v>169065002.31</v>
      </c>
      <c r="D26" s="58"/>
      <c r="E26" s="58">
        <v>653533612</v>
      </c>
      <c r="F26" s="58"/>
      <c r="G26" s="58"/>
      <c r="H26" s="58"/>
      <c r="I26" s="58">
        <v>542901619.65999997</v>
      </c>
      <c r="J26" s="58">
        <v>913855143.38</v>
      </c>
      <c r="K26" s="60">
        <v>3414564663.1199999</v>
      </c>
      <c r="L26" s="60"/>
      <c r="M26" s="60"/>
      <c r="N26" s="60"/>
      <c r="O26" s="61">
        <f t="shared" si="1"/>
        <v>5693920040.4699993</v>
      </c>
      <c r="P26" s="1"/>
    </row>
    <row r="27" spans="1:16" x14ac:dyDescent="0.35">
      <c r="A27" s="1"/>
      <c r="B27" s="15" t="s">
        <v>19</v>
      </c>
      <c r="C27" s="58"/>
      <c r="D27" s="58"/>
      <c r="E27" s="58"/>
      <c r="F27" s="58"/>
      <c r="G27" s="58"/>
      <c r="H27" s="58"/>
      <c r="I27" s="58">
        <v>4336829.5199999996</v>
      </c>
      <c r="J27" s="58">
        <v>5897966.2199999997</v>
      </c>
      <c r="K27" s="60">
        <v>49232979.799999997</v>
      </c>
      <c r="L27" s="60"/>
      <c r="M27" s="60"/>
      <c r="N27" s="60"/>
      <c r="O27" s="62">
        <f t="shared" si="1"/>
        <v>59467775.539999992</v>
      </c>
      <c r="P27" s="1"/>
    </row>
    <row r="28" spans="1:16" x14ac:dyDescent="0.35">
      <c r="A28" s="1"/>
      <c r="B28" s="9" t="s">
        <v>24</v>
      </c>
      <c r="C28" s="57">
        <f t="shared" ref="C28:N28" si="6">SUM(C29:C31)</f>
        <v>0</v>
      </c>
      <c r="D28" s="57">
        <f t="shared" si="6"/>
        <v>0</v>
      </c>
      <c r="E28" s="57">
        <f t="shared" si="6"/>
        <v>0</v>
      </c>
      <c r="F28" s="57">
        <f t="shared" si="6"/>
        <v>353185087</v>
      </c>
      <c r="G28" s="57">
        <f t="shared" si="6"/>
        <v>0</v>
      </c>
      <c r="H28" s="57">
        <f t="shared" si="6"/>
        <v>0</v>
      </c>
      <c r="I28" s="57">
        <f t="shared" si="6"/>
        <v>0</v>
      </c>
      <c r="J28" s="57">
        <f t="shared" si="6"/>
        <v>0</v>
      </c>
      <c r="K28" s="57">
        <f t="shared" si="6"/>
        <v>0</v>
      </c>
      <c r="L28" s="57">
        <f t="shared" si="6"/>
        <v>0</v>
      </c>
      <c r="M28" s="57">
        <f t="shared" si="6"/>
        <v>0</v>
      </c>
      <c r="N28" s="57">
        <f t="shared" si="6"/>
        <v>0</v>
      </c>
      <c r="O28" s="57">
        <f t="shared" si="1"/>
        <v>353185087</v>
      </c>
      <c r="P28" s="1"/>
    </row>
    <row r="29" spans="1:16" x14ac:dyDescent="0.35">
      <c r="A29" s="1"/>
      <c r="B29" s="11" t="s">
        <v>17</v>
      </c>
      <c r="C29" s="58"/>
      <c r="D29" s="58"/>
      <c r="E29" s="58"/>
      <c r="F29" s="58"/>
      <c r="G29" s="58"/>
      <c r="H29" s="58"/>
      <c r="I29" s="58"/>
      <c r="J29" s="58"/>
      <c r="K29" s="60"/>
      <c r="L29" s="60"/>
      <c r="M29" s="60"/>
      <c r="N29" s="60"/>
      <c r="O29" s="61">
        <f t="shared" si="1"/>
        <v>0</v>
      </c>
      <c r="P29" s="1"/>
    </row>
    <row r="30" spans="1:16" x14ac:dyDescent="0.35">
      <c r="A30" s="1"/>
      <c r="B30" s="11" t="s">
        <v>18</v>
      </c>
      <c r="C30" s="58"/>
      <c r="D30" s="58"/>
      <c r="E30" s="58"/>
      <c r="F30" s="58">
        <v>353185087</v>
      </c>
      <c r="G30" s="58"/>
      <c r="H30" s="58"/>
      <c r="I30" s="58"/>
      <c r="J30" s="58"/>
      <c r="K30" s="60"/>
      <c r="L30" s="60"/>
      <c r="M30" s="60"/>
      <c r="N30" s="60"/>
      <c r="O30" s="61">
        <f t="shared" si="1"/>
        <v>353185087</v>
      </c>
      <c r="P30" s="1"/>
    </row>
    <row r="31" spans="1:16" x14ac:dyDescent="0.35">
      <c r="A31" s="1"/>
      <c r="B31" s="15" t="s">
        <v>19</v>
      </c>
      <c r="C31" s="58"/>
      <c r="D31" s="58"/>
      <c r="E31" s="58"/>
      <c r="F31" s="58"/>
      <c r="G31" s="58"/>
      <c r="H31" s="58"/>
      <c r="I31" s="58"/>
      <c r="J31" s="58"/>
      <c r="K31" s="60"/>
      <c r="L31" s="60"/>
      <c r="M31" s="60"/>
      <c r="N31" s="60"/>
      <c r="O31" s="62">
        <f t="shared" si="1"/>
        <v>0</v>
      </c>
      <c r="P31" s="1"/>
    </row>
    <row r="32" spans="1:16" x14ac:dyDescent="0.35">
      <c r="A32" s="1"/>
      <c r="B32" s="9" t="s">
        <v>25</v>
      </c>
      <c r="C32" s="57">
        <f t="shared" ref="C32:N32" si="7">SUM(C33:C35)</f>
        <v>28123455.940000001</v>
      </c>
      <c r="D32" s="57">
        <f t="shared" si="7"/>
        <v>24108627.780000001</v>
      </c>
      <c r="E32" s="57">
        <f t="shared" si="7"/>
        <v>7926866.75</v>
      </c>
      <c r="F32" s="57">
        <f t="shared" si="7"/>
        <v>0</v>
      </c>
      <c r="G32" s="57">
        <f t="shared" si="7"/>
        <v>0</v>
      </c>
      <c r="H32" s="57">
        <f t="shared" si="7"/>
        <v>1558608.89</v>
      </c>
      <c r="I32" s="57">
        <f t="shared" si="7"/>
        <v>17762613.389999997</v>
      </c>
      <c r="J32" s="57">
        <f t="shared" si="7"/>
        <v>14783323.66</v>
      </c>
      <c r="K32" s="57">
        <f t="shared" si="7"/>
        <v>44663173.489999995</v>
      </c>
      <c r="L32" s="57">
        <f t="shared" si="7"/>
        <v>0</v>
      </c>
      <c r="M32" s="57">
        <f t="shared" si="7"/>
        <v>0</v>
      </c>
      <c r="N32" s="57">
        <f t="shared" si="7"/>
        <v>0</v>
      </c>
      <c r="O32" s="57">
        <f t="shared" si="1"/>
        <v>138926669.89999998</v>
      </c>
      <c r="P32" s="1"/>
    </row>
    <row r="33" spans="1:16" x14ac:dyDescent="0.35">
      <c r="A33" s="1"/>
      <c r="B33" s="11" t="s">
        <v>17</v>
      </c>
      <c r="C33" s="58"/>
      <c r="D33" s="58"/>
      <c r="E33" s="58"/>
      <c r="F33" s="58"/>
      <c r="G33" s="58"/>
      <c r="H33" s="58"/>
      <c r="I33" s="58"/>
      <c r="J33" s="58"/>
      <c r="K33" s="60"/>
      <c r="L33" s="60"/>
      <c r="M33" s="60"/>
      <c r="N33" s="60"/>
      <c r="O33" s="61">
        <f t="shared" si="1"/>
        <v>0</v>
      </c>
      <c r="P33" s="1"/>
    </row>
    <row r="34" spans="1:16" x14ac:dyDescent="0.35">
      <c r="A34" s="1"/>
      <c r="B34" s="11" t="s">
        <v>18</v>
      </c>
      <c r="C34" s="58">
        <v>28031940.460000001</v>
      </c>
      <c r="D34" s="58">
        <v>23139538.109999999</v>
      </c>
      <c r="E34" s="58">
        <f>7913903.43+11637.21</f>
        <v>7925540.6399999997</v>
      </c>
      <c r="F34" s="58">
        <v>0</v>
      </c>
      <c r="G34" s="58"/>
      <c r="H34" s="58">
        <v>1541900.92</v>
      </c>
      <c r="I34" s="58">
        <f>17432185.58</f>
        <v>17432185.579999998</v>
      </c>
      <c r="J34" s="58">
        <v>14708927.9</v>
      </c>
      <c r="K34" s="60">
        <v>42321313.009999998</v>
      </c>
      <c r="L34" s="60"/>
      <c r="M34" s="60"/>
      <c r="N34" s="60"/>
      <c r="O34" s="61">
        <f t="shared" si="1"/>
        <v>135101346.62</v>
      </c>
      <c r="P34" s="1"/>
    </row>
    <row r="35" spans="1:16" x14ac:dyDescent="0.35">
      <c r="A35" s="1"/>
      <c r="B35" s="15" t="s">
        <v>19</v>
      </c>
      <c r="C35" s="58">
        <v>91515.48</v>
      </c>
      <c r="D35" s="58">
        <v>969089.67</v>
      </c>
      <c r="E35" s="58">
        <v>1326.11</v>
      </c>
      <c r="F35" s="58">
        <v>0</v>
      </c>
      <c r="G35" s="58"/>
      <c r="H35" s="58">
        <v>16707.97</v>
      </c>
      <c r="I35" s="58">
        <f>330427.81</f>
        <v>330427.81</v>
      </c>
      <c r="J35" s="58">
        <v>74395.759999999995</v>
      </c>
      <c r="K35" s="60">
        <f>2341860.48</f>
        <v>2341860.48</v>
      </c>
      <c r="L35" s="60"/>
      <c r="M35" s="60"/>
      <c r="N35" s="60"/>
      <c r="O35" s="62">
        <f t="shared" si="1"/>
        <v>3825323.2800000003</v>
      </c>
      <c r="P35" s="1"/>
    </row>
    <row r="36" spans="1:16" ht="15" thickBot="1" x14ac:dyDescent="0.4">
      <c r="A36" s="1"/>
      <c r="B36" s="17" t="s">
        <v>15</v>
      </c>
      <c r="C36" s="63">
        <f>SUM(C32,C28,C24,C20,C16,C12,C8)</f>
        <v>72748567561.25</v>
      </c>
      <c r="D36" s="63">
        <f t="shared" ref="D36:N36" si="8">SUM(D32,D28,D24,D20,D16,D12,D8)</f>
        <v>8327097702.7799997</v>
      </c>
      <c r="E36" s="63">
        <f t="shared" si="8"/>
        <v>12712518259.75</v>
      </c>
      <c r="F36" s="63">
        <f t="shared" si="8"/>
        <v>13476422592</v>
      </c>
      <c r="G36" s="63">
        <f t="shared" si="8"/>
        <v>0</v>
      </c>
      <c r="H36" s="63">
        <f t="shared" si="8"/>
        <v>2669131860.8899999</v>
      </c>
      <c r="I36" s="63">
        <f t="shared" si="8"/>
        <v>21359763890.59</v>
      </c>
      <c r="J36" s="63">
        <f t="shared" si="8"/>
        <v>22257715052.369999</v>
      </c>
      <c r="K36" s="63">
        <f t="shared" si="8"/>
        <v>62643950374.82</v>
      </c>
      <c r="L36" s="63">
        <f>SUM(L32,L28,L24,L20,L16,L12,L8)</f>
        <v>0</v>
      </c>
      <c r="M36" s="63">
        <f t="shared" si="8"/>
        <v>0</v>
      </c>
      <c r="N36" s="63">
        <f t="shared" si="8"/>
        <v>0</v>
      </c>
      <c r="O36" s="64">
        <f t="shared" si="1"/>
        <v>216195167294.45001</v>
      </c>
      <c r="P36" s="1"/>
    </row>
    <row r="37" spans="1:16" ht="15" thickTop="1" x14ac:dyDescent="0.35">
      <c r="A37" s="1"/>
      <c r="B37" s="20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1"/>
    </row>
    <row r="38" spans="1:16" x14ac:dyDescent="0.35">
      <c r="A38" s="1"/>
      <c r="B38" s="22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1"/>
    </row>
    <row r="39" spans="1:16" x14ac:dyDescent="0.35">
      <c r="A39" s="1"/>
      <c r="B39" s="24" t="s">
        <v>26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>
        <f>SUM(C39:N39)</f>
        <v>0</v>
      </c>
      <c r="P39" s="1"/>
    </row>
    <row r="40" spans="1:16" x14ac:dyDescent="0.35">
      <c r="A40" s="1"/>
      <c r="B40" s="1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1"/>
    </row>
    <row r="41" spans="1:16" ht="73.5" x14ac:dyDescent="0.35">
      <c r="A41" s="1"/>
      <c r="B41" s="6" t="s">
        <v>2</v>
      </c>
      <c r="C41" s="55" t="s">
        <v>3</v>
      </c>
      <c r="D41" s="55" t="s">
        <v>4</v>
      </c>
      <c r="E41" s="55" t="s">
        <v>5</v>
      </c>
      <c r="F41" s="55" t="s">
        <v>6</v>
      </c>
      <c r="G41" s="55" t="s">
        <v>7</v>
      </c>
      <c r="H41" s="55" t="s">
        <v>27</v>
      </c>
      <c r="I41" s="55" t="s">
        <v>9</v>
      </c>
      <c r="J41" s="55" t="s">
        <v>10</v>
      </c>
      <c r="K41" s="55" t="s">
        <v>11</v>
      </c>
      <c r="L41" s="55" t="s">
        <v>12</v>
      </c>
      <c r="M41" s="55" t="s">
        <v>13</v>
      </c>
      <c r="N41" s="55" t="s">
        <v>14</v>
      </c>
      <c r="O41" s="56" t="s">
        <v>15</v>
      </c>
      <c r="P41" s="1"/>
    </row>
    <row r="42" spans="1:16" x14ac:dyDescent="0.35">
      <c r="A42" s="1"/>
      <c r="B42" s="9" t="s">
        <v>28</v>
      </c>
      <c r="C42" s="57">
        <f t="shared" ref="C42:N42" si="9">SUM(C43:C45)</f>
        <v>16304814411</v>
      </c>
      <c r="D42" s="57">
        <f t="shared" si="9"/>
        <v>3191424163</v>
      </c>
      <c r="E42" s="57">
        <f t="shared" si="9"/>
        <v>2812263793</v>
      </c>
      <c r="F42" s="57">
        <f t="shared" si="9"/>
        <v>6160440347</v>
      </c>
      <c r="G42" s="57">
        <f t="shared" si="9"/>
        <v>0</v>
      </c>
      <c r="H42" s="57">
        <f t="shared" si="9"/>
        <v>456357472</v>
      </c>
      <c r="I42" s="57">
        <f t="shared" si="9"/>
        <v>7351346155</v>
      </c>
      <c r="J42" s="57">
        <f t="shared" si="9"/>
        <v>6897163138</v>
      </c>
      <c r="K42" s="57">
        <f t="shared" si="9"/>
        <v>19783489404</v>
      </c>
      <c r="L42" s="57">
        <f t="shared" si="9"/>
        <v>0</v>
      </c>
      <c r="M42" s="57">
        <f t="shared" si="9"/>
        <v>0</v>
      </c>
      <c r="N42" s="57">
        <f t="shared" si="9"/>
        <v>0</v>
      </c>
      <c r="O42" s="57">
        <f>SUM(C42:N42)</f>
        <v>62957298883</v>
      </c>
      <c r="P42" s="1"/>
    </row>
    <row r="43" spans="1:16" x14ac:dyDescent="0.35">
      <c r="A43" s="1"/>
      <c r="B43" s="11" t="s">
        <v>17</v>
      </c>
      <c r="C43" s="58"/>
      <c r="D43" s="58"/>
      <c r="E43" s="58"/>
      <c r="F43" s="58"/>
      <c r="G43" s="58"/>
      <c r="H43" s="58"/>
      <c r="I43" s="58"/>
      <c r="J43" s="58"/>
      <c r="K43" s="60"/>
      <c r="L43" s="60"/>
      <c r="M43" s="60"/>
      <c r="N43" s="60"/>
      <c r="O43" s="61">
        <f>SUM(C43:N43)</f>
        <v>0</v>
      </c>
      <c r="P43" s="1"/>
    </row>
    <row r="44" spans="1:16" x14ac:dyDescent="0.35">
      <c r="A44" s="1"/>
      <c r="B44" s="11" t="s">
        <v>18</v>
      </c>
      <c r="C44" s="58">
        <v>16300344711</v>
      </c>
      <c r="D44" s="58">
        <v>3191411450</v>
      </c>
      <c r="E44" s="58">
        <v>2812263793</v>
      </c>
      <c r="F44" s="58">
        <v>6141344894</v>
      </c>
      <c r="G44" s="58"/>
      <c r="H44" s="58">
        <v>455936186</v>
      </c>
      <c r="I44" s="58">
        <v>7345086757</v>
      </c>
      <c r="J44" s="58">
        <v>6893499827</v>
      </c>
      <c r="K44" s="60">
        <v>19771413141</v>
      </c>
      <c r="L44" s="60"/>
      <c r="M44" s="60"/>
      <c r="N44" s="60"/>
      <c r="O44" s="61">
        <f>SUM(C44:N44)</f>
        <v>62911300759</v>
      </c>
      <c r="P44" s="1"/>
    </row>
    <row r="45" spans="1:16" x14ac:dyDescent="0.35">
      <c r="A45" s="1"/>
      <c r="B45" s="15" t="s">
        <v>19</v>
      </c>
      <c r="C45" s="68">
        <v>4469700</v>
      </c>
      <c r="D45" s="68">
        <v>12713</v>
      </c>
      <c r="E45" s="68"/>
      <c r="F45" s="68">
        <v>19095453</v>
      </c>
      <c r="G45" s="68"/>
      <c r="H45" s="68">
        <v>421286</v>
      </c>
      <c r="I45" s="68">
        <v>6259398</v>
      </c>
      <c r="J45" s="68">
        <v>3663311</v>
      </c>
      <c r="K45" s="69">
        <v>12076263</v>
      </c>
      <c r="L45" s="69"/>
      <c r="M45" s="69"/>
      <c r="N45" s="69"/>
      <c r="O45" s="62">
        <f>SUM(C45:N45)</f>
        <v>45998124</v>
      </c>
      <c r="P45" s="1"/>
    </row>
    <row r="46" spans="1:16" x14ac:dyDescent="0.35">
      <c r="A46" s="1"/>
      <c r="B46" s="1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1"/>
    </row>
    <row r="47" spans="1:16" x14ac:dyDescent="0.35">
      <c r="A47" s="1"/>
      <c r="B47" s="1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>
        <f>+O36+O42</f>
        <v>279152466177.45001</v>
      </c>
      <c r="P47" s="1"/>
    </row>
    <row r="48" spans="1:16" x14ac:dyDescent="0.35">
      <c r="A48" s="1"/>
      <c r="B48" s="24" t="s">
        <v>29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126"/>
    </row>
    <row r="49" spans="1:16" x14ac:dyDescent="0.35">
      <c r="A49" s="1"/>
      <c r="B49" s="22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70"/>
      <c r="P49" s="1"/>
    </row>
    <row r="50" spans="1:16" ht="73.5" x14ac:dyDescent="0.35">
      <c r="A50" s="1"/>
      <c r="B50" s="6" t="s">
        <v>30</v>
      </c>
      <c r="C50" s="55" t="s">
        <v>3</v>
      </c>
      <c r="D50" s="55" t="s">
        <v>4</v>
      </c>
      <c r="E50" s="55" t="s">
        <v>5</v>
      </c>
      <c r="F50" s="55" t="s">
        <v>6</v>
      </c>
      <c r="G50" s="55" t="s">
        <v>7</v>
      </c>
      <c r="H50" s="55" t="s">
        <v>27</v>
      </c>
      <c r="I50" s="55" t="s">
        <v>9</v>
      </c>
      <c r="J50" s="55" t="s">
        <v>10</v>
      </c>
      <c r="K50" s="55" t="s">
        <v>11</v>
      </c>
      <c r="L50" s="55" t="s">
        <v>12</v>
      </c>
      <c r="M50" s="55" t="s">
        <v>13</v>
      </c>
      <c r="N50" s="55" t="s">
        <v>14</v>
      </c>
      <c r="O50" s="56" t="s">
        <v>15</v>
      </c>
      <c r="P50" s="1"/>
    </row>
    <row r="51" spans="1:16" x14ac:dyDescent="0.35">
      <c r="A51" s="1"/>
      <c r="B51" s="9" t="s">
        <v>31</v>
      </c>
      <c r="C51" s="57">
        <f t="shared" ref="C51:N51" si="10">SUM(C52:C54)</f>
        <v>61964</v>
      </c>
      <c r="D51" s="57">
        <f t="shared" si="10"/>
        <v>3891</v>
      </c>
      <c r="E51" s="57">
        <f t="shared" si="10"/>
        <v>6127</v>
      </c>
      <c r="F51" s="57">
        <f t="shared" si="10"/>
        <v>5466</v>
      </c>
      <c r="G51" s="57">
        <f t="shared" si="10"/>
        <v>0</v>
      </c>
      <c r="H51" s="57">
        <f t="shared" si="10"/>
        <v>30414</v>
      </c>
      <c r="I51" s="57">
        <f t="shared" si="10"/>
        <v>42956</v>
      </c>
      <c r="J51" s="57">
        <f t="shared" si="10"/>
        <v>23260</v>
      </c>
      <c r="K51" s="57">
        <f t="shared" si="10"/>
        <v>41346</v>
      </c>
      <c r="L51" s="57">
        <f t="shared" si="10"/>
        <v>0</v>
      </c>
      <c r="M51" s="57">
        <f t="shared" si="10"/>
        <v>0</v>
      </c>
      <c r="N51" s="57">
        <f t="shared" si="10"/>
        <v>0</v>
      </c>
      <c r="O51" s="57">
        <f>SUM(C51:N51)</f>
        <v>215424</v>
      </c>
      <c r="P51" s="1"/>
    </row>
    <row r="52" spans="1:16" x14ac:dyDescent="0.35">
      <c r="A52" s="1"/>
      <c r="B52" s="11" t="s">
        <v>17</v>
      </c>
      <c r="C52" s="58"/>
      <c r="D52" s="58"/>
      <c r="E52" s="58"/>
      <c r="F52" s="58"/>
      <c r="G52" s="58"/>
      <c r="H52" s="58"/>
      <c r="I52" s="58"/>
      <c r="J52" s="58"/>
      <c r="K52" s="60"/>
      <c r="L52" s="60"/>
      <c r="M52" s="60"/>
      <c r="N52" s="60"/>
      <c r="O52" s="61">
        <f>SUM(C52:N52)</f>
        <v>0</v>
      </c>
      <c r="P52" s="1"/>
    </row>
    <row r="53" spans="1:16" x14ac:dyDescent="0.35">
      <c r="A53" s="1"/>
      <c r="B53" s="11" t="s">
        <v>18</v>
      </c>
      <c r="C53" s="58">
        <v>58701</v>
      </c>
      <c r="D53" s="58">
        <v>3773</v>
      </c>
      <c r="E53" s="58">
        <v>5707</v>
      </c>
      <c r="F53" s="58">
        <v>5362</v>
      </c>
      <c r="G53" s="58"/>
      <c r="H53" s="58">
        <v>28141</v>
      </c>
      <c r="I53" s="58">
        <v>40515</v>
      </c>
      <c r="J53" s="58">
        <v>21232</v>
      </c>
      <c r="K53" s="60">
        <v>38202</v>
      </c>
      <c r="L53" s="60"/>
      <c r="M53" s="60"/>
      <c r="N53" s="60"/>
      <c r="O53" s="61">
        <f>SUM(C53:N53)</f>
        <v>201633</v>
      </c>
      <c r="P53" s="1"/>
    </row>
    <row r="54" spans="1:16" x14ac:dyDescent="0.35">
      <c r="A54" s="1"/>
      <c r="B54" s="15" t="s">
        <v>19</v>
      </c>
      <c r="C54" s="68">
        <v>3263</v>
      </c>
      <c r="D54" s="68">
        <v>118</v>
      </c>
      <c r="E54" s="68">
        <v>420</v>
      </c>
      <c r="F54" s="68">
        <v>104</v>
      </c>
      <c r="G54" s="68"/>
      <c r="H54" s="68">
        <v>2273</v>
      </c>
      <c r="I54" s="68">
        <v>2441</v>
      </c>
      <c r="J54" s="68">
        <v>2028</v>
      </c>
      <c r="K54" s="69">
        <v>3144</v>
      </c>
      <c r="L54" s="69"/>
      <c r="M54" s="69"/>
      <c r="N54" s="69"/>
      <c r="O54" s="62">
        <f>SUM(C54:N54)</f>
        <v>13791</v>
      </c>
      <c r="P54" s="1"/>
    </row>
    <row r="55" spans="1:16" x14ac:dyDescent="0.35">
      <c r="A55" s="1"/>
      <c r="B55" s="22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70"/>
      <c r="P55" s="1"/>
    </row>
    <row r="56" spans="1:16" x14ac:dyDescent="0.35">
      <c r="A56" s="1"/>
      <c r="B56" s="22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70"/>
      <c r="P56" s="1"/>
    </row>
    <row r="57" spans="1:16" x14ac:dyDescent="0.35">
      <c r="A57" s="1"/>
      <c r="B57" s="24" t="s">
        <v>32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66"/>
      <c r="P57" s="1"/>
    </row>
    <row r="58" spans="1:16" x14ac:dyDescent="0.35">
      <c r="A58" s="1"/>
      <c r="B58" s="30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3"/>
      <c r="P58" s="1"/>
    </row>
    <row r="59" spans="1:16" ht="73.5" x14ac:dyDescent="0.35">
      <c r="A59" s="1"/>
      <c r="B59" s="6" t="s">
        <v>33</v>
      </c>
      <c r="C59" s="55" t="s">
        <v>3</v>
      </c>
      <c r="D59" s="55" t="s">
        <v>4</v>
      </c>
      <c r="E59" s="55" t="s">
        <v>5</v>
      </c>
      <c r="F59" s="55" t="s">
        <v>6</v>
      </c>
      <c r="G59" s="55" t="s">
        <v>7</v>
      </c>
      <c r="H59" s="55" t="s">
        <v>27</v>
      </c>
      <c r="I59" s="55" t="s">
        <v>9</v>
      </c>
      <c r="J59" s="55" t="s">
        <v>10</v>
      </c>
      <c r="K59" s="55" t="s">
        <v>11</v>
      </c>
      <c r="L59" s="55" t="s">
        <v>12</v>
      </c>
      <c r="M59" s="55" t="s">
        <v>13</v>
      </c>
      <c r="N59" s="55" t="s">
        <v>14</v>
      </c>
      <c r="O59" s="56" t="s">
        <v>15</v>
      </c>
      <c r="P59" s="1"/>
    </row>
    <row r="60" spans="1:16" x14ac:dyDescent="0.35">
      <c r="A60" s="1"/>
      <c r="B60" s="9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5"/>
      <c r="P60" s="1"/>
    </row>
    <row r="61" spans="1:16" x14ac:dyDescent="0.35">
      <c r="A61" s="1"/>
      <c r="B61" s="35" t="s">
        <v>34</v>
      </c>
      <c r="C61" s="76">
        <f>SUM(C62,C66)</f>
        <v>3214049767</v>
      </c>
      <c r="D61" s="76">
        <f t="shared" ref="D61:N61" si="11">SUM(D62,D66)</f>
        <v>385886052</v>
      </c>
      <c r="E61" s="76">
        <f t="shared" si="11"/>
        <v>479760721</v>
      </c>
      <c r="F61" s="76">
        <f t="shared" si="11"/>
        <v>636387089</v>
      </c>
      <c r="G61" s="76">
        <f t="shared" si="11"/>
        <v>0</v>
      </c>
      <c r="H61" s="76">
        <f t="shared" si="11"/>
        <v>258009950</v>
      </c>
      <c r="I61" s="76">
        <f t="shared" si="11"/>
        <v>1208712700</v>
      </c>
      <c r="J61" s="76">
        <f t="shared" si="11"/>
        <v>809951608</v>
      </c>
      <c r="K61" s="76">
        <f t="shared" si="11"/>
        <v>1843146615</v>
      </c>
      <c r="L61" s="76">
        <f t="shared" si="11"/>
        <v>0</v>
      </c>
      <c r="M61" s="76">
        <f t="shared" si="11"/>
        <v>0</v>
      </c>
      <c r="N61" s="76">
        <f t="shared" si="11"/>
        <v>0</v>
      </c>
      <c r="O61" s="77">
        <f t="shared" ref="O61:O69" si="12">SUM(C61:N61)</f>
        <v>8835904502</v>
      </c>
      <c r="P61" s="1"/>
    </row>
    <row r="62" spans="1:16" x14ac:dyDescent="0.35">
      <c r="A62" s="1"/>
      <c r="B62" s="9" t="s">
        <v>35</v>
      </c>
      <c r="C62" s="57">
        <f t="shared" ref="C62:N62" si="13">SUM(C63:C65)</f>
        <v>2928490224</v>
      </c>
      <c r="D62" s="57">
        <f t="shared" si="13"/>
        <v>385886052</v>
      </c>
      <c r="E62" s="57">
        <f t="shared" si="13"/>
        <v>438758983</v>
      </c>
      <c r="F62" s="57">
        <f t="shared" si="13"/>
        <v>636387089</v>
      </c>
      <c r="G62" s="57">
        <f t="shared" si="13"/>
        <v>0</v>
      </c>
      <c r="H62" s="57">
        <f t="shared" si="13"/>
        <v>185660447</v>
      </c>
      <c r="I62" s="57">
        <f t="shared" si="13"/>
        <v>823564888</v>
      </c>
      <c r="J62" s="57">
        <f t="shared" si="13"/>
        <v>809951608</v>
      </c>
      <c r="K62" s="57">
        <f t="shared" si="13"/>
        <v>1843146615</v>
      </c>
      <c r="L62" s="57">
        <f t="shared" si="13"/>
        <v>0</v>
      </c>
      <c r="M62" s="57">
        <f t="shared" si="13"/>
        <v>0</v>
      </c>
      <c r="N62" s="57">
        <f t="shared" si="13"/>
        <v>0</v>
      </c>
      <c r="O62" s="88">
        <f t="shared" si="12"/>
        <v>8051845906</v>
      </c>
      <c r="P62" s="1"/>
    </row>
    <row r="63" spans="1:16" x14ac:dyDescent="0.35">
      <c r="A63" s="1"/>
      <c r="B63" s="11" t="s">
        <v>17</v>
      </c>
      <c r="C63" s="58"/>
      <c r="D63" s="58"/>
      <c r="E63" s="58"/>
      <c r="F63" s="58"/>
      <c r="G63" s="58"/>
      <c r="H63" s="58"/>
      <c r="I63" s="58"/>
      <c r="J63" s="58"/>
      <c r="K63" s="60"/>
      <c r="L63" s="60"/>
      <c r="M63" s="60"/>
      <c r="N63" s="60"/>
      <c r="O63" s="79">
        <f t="shared" si="12"/>
        <v>0</v>
      </c>
      <c r="P63" s="1"/>
    </row>
    <row r="64" spans="1:16" x14ac:dyDescent="0.35">
      <c r="A64" s="1"/>
      <c r="B64" s="11" t="s">
        <v>18</v>
      </c>
      <c r="C64" s="58">
        <v>2809665318</v>
      </c>
      <c r="D64" s="58">
        <v>373038215</v>
      </c>
      <c r="E64" s="58">
        <v>437258983</v>
      </c>
      <c r="F64" s="58">
        <v>604198567</v>
      </c>
      <c r="G64" s="58"/>
      <c r="H64" s="58">
        <v>171813097</v>
      </c>
      <c r="I64" s="58">
        <v>794720056</v>
      </c>
      <c r="J64" s="58">
        <v>794720056</v>
      </c>
      <c r="K64" s="60">
        <v>1815792838</v>
      </c>
      <c r="L64" s="60"/>
      <c r="M64" s="60"/>
      <c r="N64" s="60"/>
      <c r="O64" s="79">
        <f t="shared" si="12"/>
        <v>7801207130</v>
      </c>
      <c r="P64" s="1"/>
    </row>
    <row r="65" spans="1:16" x14ac:dyDescent="0.35">
      <c r="A65" s="1"/>
      <c r="B65" s="15" t="s">
        <v>19</v>
      </c>
      <c r="C65" s="68">
        <v>118824906</v>
      </c>
      <c r="D65" s="68">
        <v>12847837</v>
      </c>
      <c r="E65" s="68">
        <v>1500000</v>
      </c>
      <c r="F65" s="68">
        <v>32188522</v>
      </c>
      <c r="G65" s="68"/>
      <c r="H65" s="68">
        <v>13847350</v>
      </c>
      <c r="I65" s="68">
        <v>28844832</v>
      </c>
      <c r="J65" s="68">
        <v>15231552</v>
      </c>
      <c r="K65" s="69">
        <v>27353777</v>
      </c>
      <c r="L65" s="69"/>
      <c r="M65" s="69"/>
      <c r="N65" s="69"/>
      <c r="O65" s="80">
        <f t="shared" si="12"/>
        <v>250638776</v>
      </c>
      <c r="P65" s="1"/>
    </row>
    <row r="66" spans="1:16" x14ac:dyDescent="0.35">
      <c r="A66" s="1"/>
      <c r="B66" s="9" t="s">
        <v>36</v>
      </c>
      <c r="C66" s="81">
        <f t="shared" ref="C66:N66" si="14">SUM(C67:C69)</f>
        <v>285559543</v>
      </c>
      <c r="D66" s="81">
        <f t="shared" si="14"/>
        <v>0</v>
      </c>
      <c r="E66" s="81">
        <f t="shared" si="14"/>
        <v>41001738</v>
      </c>
      <c r="F66" s="81">
        <f t="shared" si="14"/>
        <v>0</v>
      </c>
      <c r="G66" s="81">
        <f t="shared" si="14"/>
        <v>0</v>
      </c>
      <c r="H66" s="81">
        <f t="shared" si="14"/>
        <v>72349503</v>
      </c>
      <c r="I66" s="81">
        <f t="shared" si="14"/>
        <v>385147812</v>
      </c>
      <c r="J66" s="81">
        <f t="shared" si="14"/>
        <v>0</v>
      </c>
      <c r="K66" s="81">
        <f t="shared" si="14"/>
        <v>0</v>
      </c>
      <c r="L66" s="81">
        <f t="shared" si="14"/>
        <v>0</v>
      </c>
      <c r="M66" s="81">
        <f t="shared" si="14"/>
        <v>0</v>
      </c>
      <c r="N66" s="81">
        <f t="shared" si="14"/>
        <v>0</v>
      </c>
      <c r="O66" s="89">
        <f t="shared" si="12"/>
        <v>784058596</v>
      </c>
      <c r="P66" s="1"/>
    </row>
    <row r="67" spans="1:16" x14ac:dyDescent="0.35">
      <c r="A67" s="1"/>
      <c r="B67" s="11" t="s">
        <v>17</v>
      </c>
      <c r="C67" s="58"/>
      <c r="D67" s="58"/>
      <c r="E67" s="58"/>
      <c r="F67" s="58"/>
      <c r="G67" s="58"/>
      <c r="H67" s="58"/>
      <c r="I67" s="58"/>
      <c r="J67" s="58"/>
      <c r="K67" s="60"/>
      <c r="L67" s="60"/>
      <c r="M67" s="60"/>
      <c r="N67" s="60"/>
      <c r="O67" s="79">
        <f t="shared" si="12"/>
        <v>0</v>
      </c>
      <c r="P67" s="1"/>
    </row>
    <row r="68" spans="1:16" x14ac:dyDescent="0.35">
      <c r="A68" s="1"/>
      <c r="B68" s="11" t="s">
        <v>18</v>
      </c>
      <c r="C68" s="58">
        <v>276040294</v>
      </c>
      <c r="D68" s="58"/>
      <c r="E68" s="58">
        <v>40711635</v>
      </c>
      <c r="F68" s="58"/>
      <c r="G68" s="58"/>
      <c r="H68" s="58">
        <v>67470098</v>
      </c>
      <c r="I68" s="58">
        <v>374065704</v>
      </c>
      <c r="J68" s="58">
        <v>0</v>
      </c>
      <c r="K68" s="60"/>
      <c r="L68" s="60"/>
      <c r="M68" s="60"/>
      <c r="N68" s="60"/>
      <c r="O68" s="79">
        <f t="shared" si="12"/>
        <v>758287731</v>
      </c>
      <c r="P68" s="1"/>
    </row>
    <row r="69" spans="1:16" x14ac:dyDescent="0.35">
      <c r="A69" s="1"/>
      <c r="B69" s="15" t="s">
        <v>19</v>
      </c>
      <c r="C69" s="68">
        <v>9519249</v>
      </c>
      <c r="D69" s="68"/>
      <c r="E69" s="68">
        <v>290103</v>
      </c>
      <c r="F69" s="68"/>
      <c r="G69" s="68"/>
      <c r="H69" s="68">
        <v>4879405</v>
      </c>
      <c r="I69" s="68">
        <v>11082108</v>
      </c>
      <c r="J69" s="68">
        <v>0</v>
      </c>
      <c r="K69" s="69"/>
      <c r="L69" s="69"/>
      <c r="M69" s="69"/>
      <c r="N69" s="69"/>
      <c r="O69" s="80">
        <f t="shared" si="12"/>
        <v>25770865</v>
      </c>
      <c r="P69" s="1"/>
    </row>
    <row r="70" spans="1:16" x14ac:dyDescent="0.35">
      <c r="A70" s="1"/>
      <c r="B70" s="43"/>
      <c r="C70" s="83"/>
      <c r="D70" s="83"/>
      <c r="E70" s="83"/>
      <c r="F70" s="83"/>
      <c r="G70" s="83"/>
      <c r="H70" s="83"/>
      <c r="I70" s="83"/>
      <c r="J70" s="83"/>
      <c r="K70" s="84"/>
      <c r="L70" s="84"/>
      <c r="M70" s="84"/>
      <c r="N70" s="84"/>
      <c r="O70" s="84"/>
      <c r="P70" s="1"/>
    </row>
    <row r="71" spans="1:16" x14ac:dyDescent="0.35">
      <c r="A71" s="1"/>
      <c r="B71" s="35" t="s">
        <v>37</v>
      </c>
      <c r="C71" s="76">
        <f t="shared" ref="C71:N71" si="15">SUM(C72,C76)</f>
        <v>3243635256</v>
      </c>
      <c r="D71" s="76">
        <f t="shared" si="15"/>
        <v>182353302</v>
      </c>
      <c r="E71" s="76">
        <f t="shared" si="15"/>
        <v>281478958</v>
      </c>
      <c r="F71" s="76">
        <f t="shared" si="15"/>
        <v>139953171</v>
      </c>
      <c r="G71" s="76">
        <f t="shared" si="15"/>
        <v>0</v>
      </c>
      <c r="H71" s="76">
        <f t="shared" si="15"/>
        <v>39952199</v>
      </c>
      <c r="I71" s="76">
        <f t="shared" si="15"/>
        <v>459422484</v>
      </c>
      <c r="J71" s="76">
        <f t="shared" si="15"/>
        <v>607541807</v>
      </c>
      <c r="K71" s="76">
        <f t="shared" si="15"/>
        <v>1674947610</v>
      </c>
      <c r="L71" s="76">
        <f t="shared" si="15"/>
        <v>0</v>
      </c>
      <c r="M71" s="76">
        <f t="shared" si="15"/>
        <v>0</v>
      </c>
      <c r="N71" s="76">
        <f t="shared" si="15"/>
        <v>0</v>
      </c>
      <c r="O71" s="77">
        <f t="shared" ref="O71:O80" si="16">SUM(C71:N71)</f>
        <v>6629284787</v>
      </c>
      <c r="P71" s="1"/>
    </row>
    <row r="72" spans="1:16" x14ac:dyDescent="0.35">
      <c r="A72" s="1"/>
      <c r="B72" s="9" t="s">
        <v>38</v>
      </c>
      <c r="C72" s="57">
        <f t="shared" ref="C72:N72" si="17">SUM(C73:C75)</f>
        <v>2744592940</v>
      </c>
      <c r="D72" s="57">
        <f t="shared" si="17"/>
        <v>182353302</v>
      </c>
      <c r="E72" s="57">
        <f t="shared" si="17"/>
        <v>263541935</v>
      </c>
      <c r="F72" s="57">
        <f t="shared" si="17"/>
        <v>139953171</v>
      </c>
      <c r="G72" s="57">
        <f t="shared" si="17"/>
        <v>0</v>
      </c>
      <c r="H72" s="57">
        <f t="shared" si="17"/>
        <v>39952199</v>
      </c>
      <c r="I72" s="57">
        <f t="shared" si="17"/>
        <v>459422484</v>
      </c>
      <c r="J72" s="57">
        <f t="shared" si="17"/>
        <v>607541807</v>
      </c>
      <c r="K72" s="57">
        <f t="shared" si="17"/>
        <v>453167893</v>
      </c>
      <c r="L72" s="57">
        <f t="shared" si="17"/>
        <v>0</v>
      </c>
      <c r="M72" s="57">
        <f t="shared" si="17"/>
        <v>0</v>
      </c>
      <c r="N72" s="57">
        <f t="shared" si="17"/>
        <v>0</v>
      </c>
      <c r="O72" s="57">
        <f t="shared" si="16"/>
        <v>4890525731</v>
      </c>
      <c r="P72" s="1"/>
    </row>
    <row r="73" spans="1:16" x14ac:dyDescent="0.35">
      <c r="A73" s="1"/>
      <c r="B73" s="11" t="s">
        <v>17</v>
      </c>
      <c r="C73" s="58"/>
      <c r="D73" s="58"/>
      <c r="E73" s="58"/>
      <c r="F73" s="58"/>
      <c r="G73" s="58"/>
      <c r="H73" s="58"/>
      <c r="I73" s="58"/>
      <c r="J73" s="58"/>
      <c r="K73" s="60"/>
      <c r="L73" s="60"/>
      <c r="M73" s="60"/>
      <c r="N73" s="60"/>
      <c r="O73" s="61">
        <f t="shared" si="16"/>
        <v>0</v>
      </c>
      <c r="P73" s="1"/>
    </row>
    <row r="74" spans="1:16" x14ac:dyDescent="0.35">
      <c r="A74" s="1"/>
      <c r="B74" s="11" t="s">
        <v>18</v>
      </c>
      <c r="C74" s="58">
        <v>2675313165</v>
      </c>
      <c r="D74" s="58">
        <v>179368364</v>
      </c>
      <c r="E74" s="58">
        <v>262196945</v>
      </c>
      <c r="F74" s="58">
        <v>127623151</v>
      </c>
      <c r="G74" s="58"/>
      <c r="H74" s="58">
        <v>36804383</v>
      </c>
      <c r="I74" s="58">
        <v>459422484</v>
      </c>
      <c r="J74" s="58">
        <v>606938428</v>
      </c>
      <c r="K74" s="60">
        <v>452807584</v>
      </c>
      <c r="L74" s="60"/>
      <c r="M74" s="60"/>
      <c r="N74" s="60"/>
      <c r="O74" s="61">
        <f t="shared" si="16"/>
        <v>4800474504</v>
      </c>
      <c r="P74" s="1"/>
    </row>
    <row r="75" spans="1:16" x14ac:dyDescent="0.35">
      <c r="A75" s="1"/>
      <c r="B75" s="15" t="s">
        <v>19</v>
      </c>
      <c r="C75" s="58">
        <v>69279775</v>
      </c>
      <c r="D75" s="58">
        <v>2984938</v>
      </c>
      <c r="E75" s="58">
        <v>1344990</v>
      </c>
      <c r="F75" s="58">
        <v>12330020</v>
      </c>
      <c r="G75" s="58"/>
      <c r="H75" s="58">
        <v>3147816</v>
      </c>
      <c r="I75" s="58"/>
      <c r="J75" s="58">
        <v>603379</v>
      </c>
      <c r="K75" s="60">
        <v>360309</v>
      </c>
      <c r="L75" s="60"/>
      <c r="M75" s="60"/>
      <c r="N75" s="60"/>
      <c r="O75" s="62">
        <f t="shared" si="16"/>
        <v>90051227</v>
      </c>
      <c r="P75" s="1"/>
    </row>
    <row r="76" spans="1:16" x14ac:dyDescent="0.35">
      <c r="A76" s="1"/>
      <c r="B76" s="9" t="s">
        <v>39</v>
      </c>
      <c r="C76" s="57">
        <f t="shared" ref="C76:N76" si="18">SUM(C77:C79)</f>
        <v>499042316</v>
      </c>
      <c r="D76" s="57">
        <f t="shared" si="18"/>
        <v>0</v>
      </c>
      <c r="E76" s="57">
        <f t="shared" si="18"/>
        <v>17937023</v>
      </c>
      <c r="F76" s="57">
        <f t="shared" si="18"/>
        <v>0</v>
      </c>
      <c r="G76" s="57">
        <f t="shared" si="18"/>
        <v>0</v>
      </c>
      <c r="H76" s="57">
        <f t="shared" si="18"/>
        <v>0</v>
      </c>
      <c r="I76" s="57">
        <f t="shared" si="18"/>
        <v>0</v>
      </c>
      <c r="J76" s="57">
        <f t="shared" si="18"/>
        <v>0</v>
      </c>
      <c r="K76" s="57">
        <f t="shared" si="18"/>
        <v>1221779717</v>
      </c>
      <c r="L76" s="57">
        <f t="shared" si="18"/>
        <v>0</v>
      </c>
      <c r="M76" s="57">
        <f t="shared" si="18"/>
        <v>0</v>
      </c>
      <c r="N76" s="57">
        <f t="shared" si="18"/>
        <v>0</v>
      </c>
      <c r="O76" s="57">
        <f t="shared" si="16"/>
        <v>1738759056</v>
      </c>
      <c r="P76" s="1"/>
    </row>
    <row r="77" spans="1:16" x14ac:dyDescent="0.35">
      <c r="A77" s="1"/>
      <c r="B77" s="11" t="s">
        <v>17</v>
      </c>
      <c r="C77" s="58"/>
      <c r="D77" s="58"/>
      <c r="E77" s="58"/>
      <c r="F77" s="58"/>
      <c r="G77" s="58"/>
      <c r="H77" s="58"/>
      <c r="I77" s="58"/>
      <c r="J77" s="58"/>
      <c r="K77" s="60"/>
      <c r="L77" s="60"/>
      <c r="M77" s="60"/>
      <c r="N77" s="60"/>
      <c r="O77" s="61">
        <f t="shared" si="16"/>
        <v>0</v>
      </c>
      <c r="P77" s="1"/>
    </row>
    <row r="78" spans="1:16" x14ac:dyDescent="0.35">
      <c r="A78" s="1"/>
      <c r="B78" s="11" t="s">
        <v>18</v>
      </c>
      <c r="C78" s="58">
        <v>495398653</v>
      </c>
      <c r="D78" s="58"/>
      <c r="E78" s="58">
        <v>17937023</v>
      </c>
      <c r="F78" s="58"/>
      <c r="G78" s="58"/>
      <c r="H78" s="58"/>
      <c r="I78" s="58"/>
      <c r="J78" s="58"/>
      <c r="K78" s="60">
        <v>1183946115</v>
      </c>
      <c r="L78" s="60"/>
      <c r="M78" s="60"/>
      <c r="N78" s="60"/>
      <c r="O78" s="61">
        <f t="shared" si="16"/>
        <v>1697281791</v>
      </c>
      <c r="P78" s="1"/>
    </row>
    <row r="79" spans="1:16" x14ac:dyDescent="0.35">
      <c r="A79" s="1"/>
      <c r="B79" s="15" t="s">
        <v>19</v>
      </c>
      <c r="C79" s="58">
        <v>3643663</v>
      </c>
      <c r="D79" s="58"/>
      <c r="E79" s="58"/>
      <c r="F79" s="58"/>
      <c r="G79" s="58"/>
      <c r="H79" s="58"/>
      <c r="I79" s="58"/>
      <c r="J79" s="58"/>
      <c r="K79" s="60">
        <v>37833602</v>
      </c>
      <c r="L79" s="60"/>
      <c r="M79" s="60"/>
      <c r="N79" s="60"/>
      <c r="O79" s="62">
        <f t="shared" si="16"/>
        <v>41477265</v>
      </c>
      <c r="P79" s="1"/>
    </row>
    <row r="80" spans="1:16" ht="15" thickBot="1" x14ac:dyDescent="0.4">
      <c r="A80" s="1"/>
      <c r="B80" s="17" t="s">
        <v>40</v>
      </c>
      <c r="C80" s="63">
        <f>C61-C71</f>
        <v>-29585489</v>
      </c>
      <c r="D80" s="63">
        <f t="shared" ref="D80:N80" si="19">D61-D71</f>
        <v>203532750</v>
      </c>
      <c r="E80" s="63">
        <f t="shared" si="19"/>
        <v>198281763</v>
      </c>
      <c r="F80" s="63">
        <f t="shared" si="19"/>
        <v>496433918</v>
      </c>
      <c r="G80" s="63">
        <f t="shared" si="19"/>
        <v>0</v>
      </c>
      <c r="H80" s="63">
        <f t="shared" si="19"/>
        <v>218057751</v>
      </c>
      <c r="I80" s="63">
        <f t="shared" si="19"/>
        <v>749290216</v>
      </c>
      <c r="J80" s="63">
        <f t="shared" si="19"/>
        <v>202409801</v>
      </c>
      <c r="K80" s="63">
        <f t="shared" si="19"/>
        <v>168199005</v>
      </c>
      <c r="L80" s="63">
        <f>L61-L71</f>
        <v>0</v>
      </c>
      <c r="M80" s="63">
        <f t="shared" si="19"/>
        <v>0</v>
      </c>
      <c r="N80" s="63">
        <f t="shared" si="19"/>
        <v>0</v>
      </c>
      <c r="O80" s="64">
        <f t="shared" si="16"/>
        <v>2206619715</v>
      </c>
      <c r="P80" s="1"/>
    </row>
    <row r="81" spans="1:16" ht="15" thickTop="1" x14ac:dyDescent="0.35">
      <c r="A81" s="1"/>
      <c r="B81" s="4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1"/>
    </row>
    <row r="82" spans="1:16" x14ac:dyDescent="0.35">
      <c r="A82" s="1"/>
      <c r="B82" s="48" t="s">
        <v>41</v>
      </c>
      <c r="C82" s="87">
        <f>827202659-17001119</f>
        <v>810201540</v>
      </c>
      <c r="D82" s="87"/>
      <c r="E82" s="87">
        <v>81007217</v>
      </c>
      <c r="F82" s="87"/>
      <c r="G82" s="87"/>
      <c r="H82" s="87">
        <v>17001119</v>
      </c>
      <c r="I82" s="87">
        <v>263427310</v>
      </c>
      <c r="J82" s="87">
        <v>266227809</v>
      </c>
      <c r="K82" s="87">
        <v>677543515</v>
      </c>
      <c r="L82" s="87"/>
      <c r="M82" s="87"/>
      <c r="N82" s="87"/>
      <c r="O82" s="87"/>
      <c r="P82" s="1"/>
    </row>
    <row r="83" spans="1:16" x14ac:dyDescent="0.35">
      <c r="A83" s="1"/>
      <c r="B83" s="1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1"/>
    </row>
    <row r="84" spans="1:16" x14ac:dyDescent="0.35">
      <c r="A84" s="1"/>
      <c r="B84" s="1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1"/>
    </row>
    <row r="85" spans="1:16" x14ac:dyDescent="0.35">
      <c r="A85" s="1"/>
      <c r="B85" s="1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1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9B8FA-58B8-4DC5-A54F-C13FC4290D2D}">
  <dimension ref="A1:Q83"/>
  <sheetViews>
    <sheetView topLeftCell="A58" workbookViewId="0">
      <selection activeCell="A51" sqref="A51:XFD51"/>
    </sheetView>
  </sheetViews>
  <sheetFormatPr defaultRowHeight="14.5" x14ac:dyDescent="0.35"/>
  <cols>
    <col min="2" max="2" width="55.453125" bestFit="1" customWidth="1"/>
    <col min="3" max="6" width="12.26953125" bestFit="1" customWidth="1"/>
    <col min="7" max="8" width="8.54296875" bestFit="1" customWidth="1"/>
    <col min="9" max="11" width="12.26953125" bestFit="1" customWidth="1"/>
    <col min="13" max="13" width="9.7265625" bestFit="1" customWidth="1"/>
    <col min="14" max="14" width="9.81640625" bestFit="1" customWidth="1"/>
    <col min="15" max="15" width="13.26953125" bestFit="1" customWidth="1"/>
  </cols>
  <sheetData>
    <row r="1" spans="1:17" x14ac:dyDescent="0.35">
      <c r="A1" s="1"/>
      <c r="B1" s="24" t="s">
        <v>0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1"/>
      <c r="Q1" s="1"/>
    </row>
    <row r="2" spans="1:17" x14ac:dyDescent="0.35">
      <c r="A2" s="1"/>
      <c r="B2" s="24" t="s">
        <v>46</v>
      </c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</row>
    <row r="3" spans="1:17" x14ac:dyDescent="0.35">
      <c r="A3" s="1"/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"/>
      <c r="Q3" s="1"/>
    </row>
    <row r="4" spans="1:17" x14ac:dyDescent="0.3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"/>
      <c r="Q4" s="1"/>
    </row>
    <row r="5" spans="1:17" x14ac:dyDescent="0.35">
      <c r="A5" s="1"/>
      <c r="B5" s="24" t="s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"/>
      <c r="Q5" s="1"/>
    </row>
    <row r="6" spans="1:17" x14ac:dyDescent="0.35">
      <c r="A6" s="1"/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1"/>
      <c r="Q6" s="1"/>
    </row>
    <row r="7" spans="1:17" ht="73.5" x14ac:dyDescent="0.35">
      <c r="A7" s="1"/>
      <c r="B7" s="6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14</v>
      </c>
      <c r="O7" s="8" t="s">
        <v>15</v>
      </c>
      <c r="P7" s="1"/>
      <c r="Q7" s="1"/>
    </row>
    <row r="8" spans="1:17" x14ac:dyDescent="0.35">
      <c r="A8" s="1"/>
      <c r="B8" s="9" t="s">
        <v>16</v>
      </c>
      <c r="C8" s="10">
        <v>52941000530.349892</v>
      </c>
      <c r="D8" s="10">
        <v>0</v>
      </c>
      <c r="E8" s="10">
        <v>24329521329.38998</v>
      </c>
      <c r="F8" s="10">
        <v>0</v>
      </c>
      <c r="G8" s="10">
        <v>0</v>
      </c>
      <c r="H8" s="10">
        <v>0</v>
      </c>
      <c r="I8" s="10">
        <v>17803340196.810009</v>
      </c>
      <c r="J8" s="10">
        <v>22895863064.669968</v>
      </c>
      <c r="K8" s="10">
        <v>69344266513.140045</v>
      </c>
      <c r="L8" s="10">
        <v>0</v>
      </c>
      <c r="M8" s="10">
        <v>0</v>
      </c>
      <c r="N8" s="10">
        <v>0</v>
      </c>
      <c r="O8" s="10">
        <v>187313991634.35989</v>
      </c>
      <c r="P8" s="1"/>
      <c r="Q8" s="1"/>
    </row>
    <row r="9" spans="1:17" x14ac:dyDescent="0.35">
      <c r="A9" s="1"/>
      <c r="B9" s="11" t="s">
        <v>17</v>
      </c>
      <c r="C9" s="12">
        <v>20324014812.572498</v>
      </c>
      <c r="D9" s="12"/>
      <c r="E9" s="12">
        <v>12123007343.966988</v>
      </c>
      <c r="F9" s="12"/>
      <c r="G9" s="12"/>
      <c r="H9" s="12"/>
      <c r="I9" s="12">
        <v>5935585800.6484995</v>
      </c>
      <c r="J9" s="12">
        <v>9040379570.9859982</v>
      </c>
      <c r="K9" s="12">
        <v>23658318633.012501</v>
      </c>
      <c r="L9" s="13"/>
      <c r="M9" s="13"/>
      <c r="N9" s="13"/>
      <c r="O9" s="14">
        <v>71081306161.186493</v>
      </c>
      <c r="P9" s="1"/>
      <c r="Q9" s="1"/>
    </row>
    <row r="10" spans="1:17" x14ac:dyDescent="0.35">
      <c r="A10" s="1"/>
      <c r="B10" s="11" t="s">
        <v>18</v>
      </c>
      <c r="C10" s="12">
        <v>32616985717.777393</v>
      </c>
      <c r="D10" s="12"/>
      <c r="E10" s="12">
        <v>12206513985.422993</v>
      </c>
      <c r="F10" s="12"/>
      <c r="G10" s="12"/>
      <c r="H10" s="12"/>
      <c r="I10" s="12">
        <v>11867754396.16151</v>
      </c>
      <c r="J10" s="12">
        <v>13855483493.683971</v>
      </c>
      <c r="K10" s="12">
        <v>45685947880.127541</v>
      </c>
      <c r="L10" s="13"/>
      <c r="M10" s="13"/>
      <c r="N10" s="13"/>
      <c r="O10" s="14">
        <v>116232685473.1734</v>
      </c>
      <c r="P10" s="1"/>
      <c r="Q10" s="1"/>
    </row>
    <row r="11" spans="1:17" x14ac:dyDescent="0.35">
      <c r="A11" s="1"/>
      <c r="B11" s="15" t="s">
        <v>19</v>
      </c>
      <c r="C11" s="12"/>
      <c r="D11" s="12"/>
      <c r="E11" s="12"/>
      <c r="F11" s="12"/>
      <c r="G11" s="12"/>
      <c r="H11" s="12"/>
      <c r="I11" s="12"/>
      <c r="J11" s="12"/>
      <c r="K11" s="13"/>
      <c r="L11" s="13"/>
      <c r="M11" s="13"/>
      <c r="N11" s="13"/>
      <c r="O11" s="16">
        <v>0</v>
      </c>
      <c r="P11" s="1"/>
      <c r="Q11" s="1"/>
    </row>
    <row r="12" spans="1:17" x14ac:dyDescent="0.35">
      <c r="A12" s="1"/>
      <c r="B12" s="9" t="s">
        <v>20</v>
      </c>
      <c r="C12" s="10">
        <v>1515472003.48</v>
      </c>
      <c r="D12" s="10">
        <v>24565384208.48777</v>
      </c>
      <c r="E12" s="10">
        <v>2767208212.9999995</v>
      </c>
      <c r="F12" s="10">
        <v>15587342101.556223</v>
      </c>
      <c r="G12" s="10">
        <v>0</v>
      </c>
      <c r="H12" s="10">
        <v>0</v>
      </c>
      <c r="I12" s="10">
        <v>139693926.160198</v>
      </c>
      <c r="J12" s="10">
        <v>222333966.41000009</v>
      </c>
      <c r="K12" s="10">
        <v>3692834212.880002</v>
      </c>
      <c r="L12" s="10">
        <v>0</v>
      </c>
      <c r="M12" s="10">
        <v>0</v>
      </c>
      <c r="N12" s="10">
        <v>0</v>
      </c>
      <c r="O12" s="10">
        <v>48490268631.974197</v>
      </c>
      <c r="P12" s="1"/>
      <c r="Q12" s="1"/>
    </row>
    <row r="13" spans="1:17" x14ac:dyDescent="0.35">
      <c r="A13" s="1"/>
      <c r="B13" s="11" t="s">
        <v>17</v>
      </c>
      <c r="C13" s="12">
        <v>1031641355.97</v>
      </c>
      <c r="D13" s="12">
        <v>2719362737.3909535</v>
      </c>
      <c r="E13" s="12">
        <v>709034922.55199993</v>
      </c>
      <c r="F13" s="12">
        <v>2467487032.2147751</v>
      </c>
      <c r="G13" s="12"/>
      <c r="H13" s="12"/>
      <c r="I13" s="12">
        <v>23041604.490000002</v>
      </c>
      <c r="J13" s="12">
        <v>34949410.140000001</v>
      </c>
      <c r="K13" s="12">
        <v>753479295.72000003</v>
      </c>
      <c r="L13" s="13"/>
      <c r="M13" s="13"/>
      <c r="N13" s="13"/>
      <c r="O13" s="14">
        <v>7738996358.4777288</v>
      </c>
      <c r="P13" s="1"/>
      <c r="Q13" s="1"/>
    </row>
    <row r="14" spans="1:17" x14ac:dyDescent="0.35">
      <c r="A14" s="1"/>
      <c r="B14" s="11" t="s">
        <v>18</v>
      </c>
      <c r="C14" s="12">
        <v>483830647.50999987</v>
      </c>
      <c r="D14" s="51">
        <v>21846021471.096817</v>
      </c>
      <c r="E14" s="51">
        <v>2058173290.4479995</v>
      </c>
      <c r="F14" s="51">
        <v>13119855069.341448</v>
      </c>
      <c r="G14" s="12"/>
      <c r="H14" s="12"/>
      <c r="I14" s="51">
        <v>116652321.67019801</v>
      </c>
      <c r="J14" s="51">
        <v>187384556.27000007</v>
      </c>
      <c r="K14" s="51">
        <v>2939354917.1600022</v>
      </c>
      <c r="L14" s="13"/>
      <c r="M14" s="13"/>
      <c r="N14" s="13"/>
      <c r="O14" s="14">
        <v>40751272273.49646</v>
      </c>
      <c r="P14" s="1"/>
      <c r="Q14" s="1"/>
    </row>
    <row r="15" spans="1:17" x14ac:dyDescent="0.35">
      <c r="A15" s="1"/>
      <c r="B15" s="15" t="s">
        <v>19</v>
      </c>
      <c r="C15" s="12"/>
      <c r="D15" s="12"/>
      <c r="E15" s="12"/>
      <c r="F15" s="12"/>
      <c r="G15" s="12"/>
      <c r="H15" s="12"/>
      <c r="I15" s="12"/>
      <c r="J15" s="12"/>
      <c r="K15" s="13"/>
      <c r="L15" s="13"/>
      <c r="M15" s="13"/>
      <c r="N15" s="13"/>
      <c r="O15" s="16">
        <v>0</v>
      </c>
      <c r="P15" s="1"/>
      <c r="Q15" s="1"/>
    </row>
    <row r="16" spans="1:17" x14ac:dyDescent="0.35">
      <c r="A16" s="1"/>
      <c r="B16" s="9" t="s">
        <v>21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"/>
      <c r="Q16" s="1"/>
    </row>
    <row r="17" spans="1:17" x14ac:dyDescent="0.35">
      <c r="A17" s="1"/>
      <c r="B17" s="11" t="s">
        <v>17</v>
      </c>
      <c r="C17" s="12"/>
      <c r="D17" s="12"/>
      <c r="E17" s="12"/>
      <c r="F17" s="12"/>
      <c r="G17" s="12"/>
      <c r="H17" s="12"/>
      <c r="I17" s="12"/>
      <c r="J17" s="12"/>
      <c r="K17" s="13"/>
      <c r="L17" s="13"/>
      <c r="M17" s="13"/>
      <c r="N17" s="13"/>
      <c r="O17" s="14">
        <v>0</v>
      </c>
      <c r="P17" s="1"/>
      <c r="Q17" s="1"/>
    </row>
    <row r="18" spans="1:17" x14ac:dyDescent="0.35">
      <c r="A18" s="1"/>
      <c r="B18" s="11" t="s">
        <v>18</v>
      </c>
      <c r="C18" s="12"/>
      <c r="D18" s="12"/>
      <c r="E18" s="12"/>
      <c r="F18" s="12"/>
      <c r="G18" s="12"/>
      <c r="H18" s="12"/>
      <c r="I18" s="12"/>
      <c r="J18" s="12"/>
      <c r="K18" s="13"/>
      <c r="L18" s="13"/>
      <c r="M18" s="13"/>
      <c r="N18" s="13"/>
      <c r="O18" s="14">
        <v>0</v>
      </c>
      <c r="P18" s="1"/>
      <c r="Q18" s="1"/>
    </row>
    <row r="19" spans="1:17" x14ac:dyDescent="0.35">
      <c r="A19" s="1"/>
      <c r="B19" s="15" t="s">
        <v>19</v>
      </c>
      <c r="C19" s="12"/>
      <c r="D19" s="12"/>
      <c r="E19" s="12"/>
      <c r="F19" s="12"/>
      <c r="G19" s="12"/>
      <c r="H19" s="12"/>
      <c r="I19" s="12"/>
      <c r="J19" s="12"/>
      <c r="K19" s="13"/>
      <c r="L19" s="13"/>
      <c r="M19" s="13"/>
      <c r="N19" s="13"/>
      <c r="O19" s="16">
        <v>0</v>
      </c>
      <c r="P19" s="1"/>
      <c r="Q19" s="1"/>
    </row>
    <row r="20" spans="1:17" x14ac:dyDescent="0.35">
      <c r="A20" s="1"/>
      <c r="B20" s="9" t="s">
        <v>22</v>
      </c>
      <c r="C20" s="10">
        <v>38560778.780000001</v>
      </c>
      <c r="D20" s="10">
        <v>923601252.22889984</v>
      </c>
      <c r="E20" s="10">
        <v>22292777.759999998</v>
      </c>
      <c r="F20" s="10">
        <v>33832985.562740006</v>
      </c>
      <c r="G20" s="10">
        <v>0</v>
      </c>
      <c r="H20" s="10">
        <v>0</v>
      </c>
      <c r="I20" s="10">
        <v>14748959.959999999</v>
      </c>
      <c r="J20" s="10">
        <v>14496685.009999998</v>
      </c>
      <c r="K20" s="10">
        <v>80238235.289999932</v>
      </c>
      <c r="L20" s="10">
        <v>0</v>
      </c>
      <c r="M20" s="10">
        <v>0</v>
      </c>
      <c r="N20" s="10">
        <v>0</v>
      </c>
      <c r="O20" s="10">
        <v>1127771674.5916398</v>
      </c>
      <c r="P20" s="1"/>
      <c r="Q20" s="1"/>
    </row>
    <row r="21" spans="1:17" x14ac:dyDescent="0.35">
      <c r="A21" s="1"/>
      <c r="B21" s="11" t="s">
        <v>17</v>
      </c>
      <c r="C21" s="12">
        <v>15579592.92</v>
      </c>
      <c r="D21" s="12">
        <v>650393.96127999993</v>
      </c>
      <c r="E21" s="12">
        <v>8431536.8099999987</v>
      </c>
      <c r="F21" s="12">
        <v>3221922.61356</v>
      </c>
      <c r="G21" s="12"/>
      <c r="H21" s="12"/>
      <c r="I21" s="12">
        <v>6217372.2895</v>
      </c>
      <c r="J21" s="12">
        <v>4675282.00825</v>
      </c>
      <c r="K21" s="12">
        <v>6225237.2069999985</v>
      </c>
      <c r="L21" s="13"/>
      <c r="M21" s="13"/>
      <c r="N21" s="13"/>
      <c r="O21" s="14">
        <v>45001337.809589997</v>
      </c>
      <c r="P21" s="1"/>
      <c r="Q21" s="1"/>
    </row>
    <row r="22" spans="1:17" x14ac:dyDescent="0.35">
      <c r="A22" s="1"/>
      <c r="B22" s="11" t="s">
        <v>18</v>
      </c>
      <c r="C22" s="12">
        <v>22981185.859999999</v>
      </c>
      <c r="D22" s="12">
        <v>922950858.26761985</v>
      </c>
      <c r="E22" s="12">
        <v>13861240.950000001</v>
      </c>
      <c r="F22" s="12">
        <v>30611062.949180007</v>
      </c>
      <c r="G22" s="12"/>
      <c r="H22" s="12"/>
      <c r="I22" s="12">
        <v>8531587.6704999991</v>
      </c>
      <c r="J22" s="12">
        <v>9821403.001749998</v>
      </c>
      <c r="K22" s="12">
        <v>74012998.08299993</v>
      </c>
      <c r="L22" s="13"/>
      <c r="M22" s="13"/>
      <c r="N22" s="13"/>
      <c r="O22" s="14">
        <v>1082770336.7820499</v>
      </c>
      <c r="P22" s="1"/>
      <c r="Q22" s="1"/>
    </row>
    <row r="23" spans="1:17" x14ac:dyDescent="0.35">
      <c r="A23" s="1"/>
      <c r="B23" s="15" t="s">
        <v>19</v>
      </c>
      <c r="C23" s="12"/>
      <c r="D23" s="12"/>
      <c r="E23" s="12"/>
      <c r="F23" s="12"/>
      <c r="G23" s="12"/>
      <c r="H23" s="12"/>
      <c r="I23" s="12"/>
      <c r="J23" s="12"/>
      <c r="K23" s="13"/>
      <c r="L23" s="13"/>
      <c r="M23" s="13"/>
      <c r="N23" s="13"/>
      <c r="O23" s="16">
        <v>0</v>
      </c>
      <c r="P23" s="1"/>
      <c r="Q23" s="1"/>
    </row>
    <row r="24" spans="1:17" x14ac:dyDescent="0.35">
      <c r="A24" s="1"/>
      <c r="B24" s="9" t="s">
        <v>23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"/>
      <c r="Q24" s="1"/>
    </row>
    <row r="25" spans="1:17" x14ac:dyDescent="0.35">
      <c r="A25" s="1"/>
      <c r="B25" s="11" t="s">
        <v>17</v>
      </c>
      <c r="C25" s="12"/>
      <c r="D25" s="12"/>
      <c r="E25" s="12"/>
      <c r="F25" s="12"/>
      <c r="G25" s="12"/>
      <c r="H25" s="12"/>
      <c r="I25" s="12"/>
      <c r="J25" s="12"/>
      <c r="K25" s="13"/>
      <c r="L25" s="13"/>
      <c r="M25" s="13"/>
      <c r="N25" s="13"/>
      <c r="O25" s="14">
        <v>0</v>
      </c>
      <c r="P25" s="1"/>
      <c r="Q25" s="1"/>
    </row>
    <row r="26" spans="1:17" x14ac:dyDescent="0.35">
      <c r="A26" s="1"/>
      <c r="B26" s="11" t="s">
        <v>18</v>
      </c>
      <c r="C26" s="12"/>
      <c r="D26" s="12"/>
      <c r="E26" s="12"/>
      <c r="F26" s="12"/>
      <c r="G26" s="12"/>
      <c r="H26" s="12"/>
      <c r="I26" s="12"/>
      <c r="J26" s="12"/>
      <c r="K26" s="13"/>
      <c r="L26" s="13"/>
      <c r="M26" s="13"/>
      <c r="N26" s="13"/>
      <c r="O26" s="14">
        <v>0</v>
      </c>
      <c r="P26" s="1"/>
      <c r="Q26" s="1"/>
    </row>
    <row r="27" spans="1:17" x14ac:dyDescent="0.35">
      <c r="A27" s="1"/>
      <c r="B27" s="15" t="s">
        <v>19</v>
      </c>
      <c r="C27" s="12"/>
      <c r="D27" s="12"/>
      <c r="E27" s="12"/>
      <c r="F27" s="12"/>
      <c r="G27" s="12"/>
      <c r="H27" s="12"/>
      <c r="I27" s="12"/>
      <c r="J27" s="12"/>
      <c r="K27" s="13"/>
      <c r="L27" s="13"/>
      <c r="M27" s="13"/>
      <c r="N27" s="13"/>
      <c r="O27" s="16">
        <v>0</v>
      </c>
      <c r="P27" s="1"/>
      <c r="Q27" s="1"/>
    </row>
    <row r="28" spans="1:17" x14ac:dyDescent="0.35">
      <c r="A28" s="1"/>
      <c r="B28" s="9" t="s">
        <v>24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"/>
      <c r="Q28" s="1"/>
    </row>
    <row r="29" spans="1:17" x14ac:dyDescent="0.35">
      <c r="A29" s="1"/>
      <c r="B29" s="11" t="s">
        <v>17</v>
      </c>
      <c r="C29" s="12"/>
      <c r="D29" s="12"/>
      <c r="E29" s="12"/>
      <c r="F29" s="12"/>
      <c r="G29" s="12"/>
      <c r="H29" s="12"/>
      <c r="I29" s="12"/>
      <c r="J29" s="12"/>
      <c r="K29" s="13"/>
      <c r="L29" s="13"/>
      <c r="M29" s="13"/>
      <c r="N29" s="13"/>
      <c r="O29" s="14">
        <v>0</v>
      </c>
      <c r="P29" s="1"/>
      <c r="Q29" s="1"/>
    </row>
    <row r="30" spans="1:17" x14ac:dyDescent="0.35">
      <c r="A30" s="1"/>
      <c r="B30" s="11" t="s">
        <v>18</v>
      </c>
      <c r="C30" s="12"/>
      <c r="D30" s="12"/>
      <c r="E30" s="12"/>
      <c r="F30" s="12"/>
      <c r="G30" s="12"/>
      <c r="H30" s="12"/>
      <c r="I30" s="12"/>
      <c r="J30" s="12"/>
      <c r="K30" s="13"/>
      <c r="L30" s="13"/>
      <c r="M30" s="13"/>
      <c r="N30" s="13"/>
      <c r="O30" s="14">
        <v>0</v>
      </c>
      <c r="P30" s="1"/>
      <c r="Q30" s="1"/>
    </row>
    <row r="31" spans="1:17" x14ac:dyDescent="0.35">
      <c r="A31" s="1"/>
      <c r="B31" s="15" t="s">
        <v>19</v>
      </c>
      <c r="C31" s="12"/>
      <c r="D31" s="12"/>
      <c r="E31" s="12"/>
      <c r="F31" s="12"/>
      <c r="G31" s="12"/>
      <c r="H31" s="12"/>
      <c r="I31" s="12"/>
      <c r="J31" s="12"/>
      <c r="K31" s="13"/>
      <c r="L31" s="13"/>
      <c r="M31" s="13"/>
      <c r="N31" s="13"/>
      <c r="O31" s="16">
        <v>0</v>
      </c>
      <c r="P31" s="1"/>
      <c r="Q31" s="1"/>
    </row>
    <row r="32" spans="1:17" x14ac:dyDescent="0.35">
      <c r="A32" s="1"/>
      <c r="B32" s="9" t="s">
        <v>25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"/>
      <c r="Q32" s="1"/>
    </row>
    <row r="33" spans="1:17" x14ac:dyDescent="0.35">
      <c r="A33" s="1"/>
      <c r="B33" s="11" t="s">
        <v>17</v>
      </c>
      <c r="C33" s="12"/>
      <c r="D33" s="12"/>
      <c r="E33" s="12"/>
      <c r="F33" s="12"/>
      <c r="G33" s="12"/>
      <c r="H33" s="12"/>
      <c r="I33" s="12"/>
      <c r="J33" s="12"/>
      <c r="K33" s="13"/>
      <c r="L33" s="13"/>
      <c r="M33" s="13"/>
      <c r="N33" s="13"/>
      <c r="O33" s="14">
        <v>0</v>
      </c>
      <c r="P33" s="1"/>
      <c r="Q33" s="1"/>
    </row>
    <row r="34" spans="1:17" x14ac:dyDescent="0.35">
      <c r="A34" s="1"/>
      <c r="B34" s="11" t="s">
        <v>18</v>
      </c>
      <c r="C34" s="12"/>
      <c r="D34" s="12"/>
      <c r="E34" s="12"/>
      <c r="F34" s="12"/>
      <c r="G34" s="12"/>
      <c r="H34" s="12"/>
      <c r="I34" s="12"/>
      <c r="J34" s="12"/>
      <c r="K34" s="13"/>
      <c r="L34" s="13"/>
      <c r="M34" s="13"/>
      <c r="N34" s="13"/>
      <c r="O34" s="14">
        <v>0</v>
      </c>
      <c r="P34" s="1"/>
      <c r="Q34" s="1"/>
    </row>
    <row r="35" spans="1:17" x14ac:dyDescent="0.35">
      <c r="A35" s="1"/>
      <c r="B35" s="15" t="s">
        <v>19</v>
      </c>
      <c r="C35" s="12"/>
      <c r="D35" s="12"/>
      <c r="E35" s="12"/>
      <c r="F35" s="12"/>
      <c r="G35" s="12"/>
      <c r="H35" s="12"/>
      <c r="I35" s="12"/>
      <c r="J35" s="12"/>
      <c r="K35" s="13"/>
      <c r="L35" s="13"/>
      <c r="M35" s="13"/>
      <c r="N35" s="13"/>
      <c r="O35" s="16">
        <v>0</v>
      </c>
      <c r="P35" s="1"/>
      <c r="Q35" s="1"/>
    </row>
    <row r="36" spans="1:17" ht="15" thickBot="1" x14ac:dyDescent="0.4">
      <c r="A36" s="1"/>
      <c r="B36" s="17" t="s">
        <v>15</v>
      </c>
      <c r="C36" s="18">
        <v>54495033312.609894</v>
      </c>
      <c r="D36" s="18">
        <v>25488985460.716671</v>
      </c>
      <c r="E36" s="18">
        <v>27119022320.149979</v>
      </c>
      <c r="F36" s="18">
        <v>15621175087.118963</v>
      </c>
      <c r="G36" s="18">
        <v>0</v>
      </c>
      <c r="H36" s="18">
        <v>0</v>
      </c>
      <c r="I36" s="18">
        <v>17957783082.930206</v>
      </c>
      <c r="J36" s="18">
        <v>23132693716.089966</v>
      </c>
      <c r="K36" s="18">
        <v>73117338961.310043</v>
      </c>
      <c r="L36" s="18">
        <v>0</v>
      </c>
      <c r="M36" s="18">
        <v>0</v>
      </c>
      <c r="N36" s="18">
        <v>0</v>
      </c>
      <c r="O36" s="19">
        <v>236932031940.92572</v>
      </c>
      <c r="P36" s="1"/>
      <c r="Q36" s="1"/>
    </row>
    <row r="37" spans="1:17" ht="15" thickTop="1" x14ac:dyDescent="0.35">
      <c r="A37" s="1"/>
      <c r="B37" s="20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1"/>
      <c r="Q37" s="1"/>
    </row>
    <row r="38" spans="1:17" x14ac:dyDescent="0.35">
      <c r="A38" s="1"/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1"/>
      <c r="Q38" s="1"/>
    </row>
    <row r="39" spans="1:17" x14ac:dyDescent="0.35">
      <c r="A39" s="1"/>
      <c r="B39" s="24" t="s">
        <v>26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>
        <f>SUM(C39:N39)</f>
        <v>0</v>
      </c>
      <c r="P39" s="1"/>
      <c r="Q39" s="1"/>
    </row>
    <row r="40" spans="1:17" x14ac:dyDescent="0.35">
      <c r="A40" s="1"/>
      <c r="B40" s="1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1"/>
      <c r="Q40" s="1"/>
    </row>
    <row r="41" spans="1:17" ht="73.5" x14ac:dyDescent="0.35">
      <c r="A41" s="1"/>
      <c r="B41" s="6" t="s">
        <v>2</v>
      </c>
      <c r="C41" s="7" t="s">
        <v>3</v>
      </c>
      <c r="D41" s="7" t="s">
        <v>4</v>
      </c>
      <c r="E41" s="7" t="s">
        <v>5</v>
      </c>
      <c r="F41" s="7" t="s">
        <v>6</v>
      </c>
      <c r="G41" s="7" t="s">
        <v>7</v>
      </c>
      <c r="H41" s="7" t="s">
        <v>27</v>
      </c>
      <c r="I41" s="7" t="s">
        <v>9</v>
      </c>
      <c r="J41" s="7" t="s">
        <v>10</v>
      </c>
      <c r="K41" s="7" t="s">
        <v>11</v>
      </c>
      <c r="L41" s="7" t="s">
        <v>12</v>
      </c>
      <c r="M41" s="7" t="s">
        <v>13</v>
      </c>
      <c r="N41" s="7" t="s">
        <v>14</v>
      </c>
      <c r="O41" s="8" t="s">
        <v>15</v>
      </c>
      <c r="P41" s="1"/>
      <c r="Q41" s="1"/>
    </row>
    <row r="42" spans="1:17" x14ac:dyDescent="0.35">
      <c r="A42" s="1"/>
      <c r="B42" s="9" t="s">
        <v>28</v>
      </c>
      <c r="C42" s="10">
        <v>7043438601.5899963</v>
      </c>
      <c r="D42" s="10">
        <v>3153797506.2717719</v>
      </c>
      <c r="E42" s="10">
        <v>1484866525.52</v>
      </c>
      <c r="F42" s="10">
        <v>1862004718.143486</v>
      </c>
      <c r="G42" s="10">
        <v>0</v>
      </c>
      <c r="H42" s="10">
        <v>0</v>
      </c>
      <c r="I42" s="10">
        <v>2899535094.3699989</v>
      </c>
      <c r="J42" s="10">
        <v>2957084351.3299999</v>
      </c>
      <c r="K42" s="10">
        <v>9308875867.2699986</v>
      </c>
      <c r="L42" s="10">
        <v>0</v>
      </c>
      <c r="M42" s="10">
        <v>0</v>
      </c>
      <c r="N42" s="10">
        <v>0</v>
      </c>
      <c r="O42" s="10">
        <v>28709602664.495255</v>
      </c>
      <c r="P42" s="1"/>
      <c r="Q42" s="1"/>
    </row>
    <row r="43" spans="1:17" x14ac:dyDescent="0.35">
      <c r="A43" s="1"/>
      <c r="B43" s="11" t="s">
        <v>17</v>
      </c>
      <c r="C43" s="12">
        <v>2429293783.5630002</v>
      </c>
      <c r="D43" s="12">
        <v>618319841.576249</v>
      </c>
      <c r="E43" s="12">
        <v>631067357.10400009</v>
      </c>
      <c r="F43" s="12">
        <v>270289990.25984997</v>
      </c>
      <c r="G43" s="12"/>
      <c r="H43" s="12"/>
      <c r="I43" s="12">
        <v>1007475900.8420001</v>
      </c>
      <c r="J43" s="12">
        <v>1233305142.6960001</v>
      </c>
      <c r="K43" s="12">
        <v>2853219057.4151998</v>
      </c>
      <c r="L43" s="13"/>
      <c r="M43" s="13"/>
      <c r="N43" s="13"/>
      <c r="O43" s="14">
        <v>9042971073.4562988</v>
      </c>
      <c r="P43" s="1"/>
      <c r="Q43" s="1"/>
    </row>
    <row r="44" spans="1:17" x14ac:dyDescent="0.35">
      <c r="A44" s="1"/>
      <c r="B44" s="11" t="s">
        <v>18</v>
      </c>
      <c r="C44" s="12">
        <v>4614144818.0269957</v>
      </c>
      <c r="D44" s="12">
        <v>2535477664.6955228</v>
      </c>
      <c r="E44" s="12">
        <v>853799168.41599977</v>
      </c>
      <c r="F44" s="12">
        <v>1591714727.883636</v>
      </c>
      <c r="G44" s="12"/>
      <c r="H44" s="12"/>
      <c r="I44" s="12">
        <v>1892059193.5279987</v>
      </c>
      <c r="J44" s="12">
        <v>1723779208.6340001</v>
      </c>
      <c r="K44" s="12">
        <v>6455656809.8547983</v>
      </c>
      <c r="L44" s="13"/>
      <c r="M44" s="13"/>
      <c r="N44" s="13"/>
      <c r="O44" s="14">
        <v>19666631591.038952</v>
      </c>
      <c r="P44" s="1"/>
      <c r="Q44" s="1"/>
    </row>
    <row r="45" spans="1:17" x14ac:dyDescent="0.35">
      <c r="A45" s="1"/>
      <c r="B45" s="15" t="s">
        <v>19</v>
      </c>
      <c r="C45" s="26"/>
      <c r="D45" s="26"/>
      <c r="E45" s="26"/>
      <c r="F45" s="26"/>
      <c r="G45" s="26"/>
      <c r="H45" s="26"/>
      <c r="I45" s="26"/>
      <c r="J45" s="26"/>
      <c r="K45" s="27"/>
      <c r="L45" s="27"/>
      <c r="M45" s="27"/>
      <c r="N45" s="27"/>
      <c r="O45" s="16">
        <v>0</v>
      </c>
      <c r="P45" s="1"/>
      <c r="Q45" s="1"/>
    </row>
    <row r="46" spans="1:17" x14ac:dyDescent="0.35">
      <c r="A46" s="1"/>
      <c r="B46" s="1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1"/>
      <c r="Q46" s="1"/>
    </row>
    <row r="47" spans="1:17" x14ac:dyDescent="0.35">
      <c r="A47" s="1"/>
      <c r="B47" s="1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1"/>
      <c r="Q47" s="1"/>
    </row>
    <row r="48" spans="1:17" x14ac:dyDescent="0.35">
      <c r="A48" s="1"/>
      <c r="B48" s="24" t="s">
        <v>29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>
        <f>SUM(C48:N48)</f>
        <v>0</v>
      </c>
      <c r="P48" s="1"/>
      <c r="Q48" s="1"/>
    </row>
    <row r="49" spans="1:17" x14ac:dyDescent="0.35">
      <c r="A49" s="1"/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8"/>
      <c r="P49" s="1"/>
      <c r="Q49" s="1"/>
    </row>
    <row r="50" spans="1:17" ht="73.5" x14ac:dyDescent="0.35">
      <c r="A50" s="1"/>
      <c r="B50" s="6" t="s">
        <v>30</v>
      </c>
      <c r="C50" s="7" t="s">
        <v>3</v>
      </c>
      <c r="D50" s="7" t="s">
        <v>4</v>
      </c>
      <c r="E50" s="7" t="s">
        <v>5</v>
      </c>
      <c r="F50" s="7" t="s">
        <v>6</v>
      </c>
      <c r="G50" s="7" t="s">
        <v>7</v>
      </c>
      <c r="H50" s="7" t="s">
        <v>27</v>
      </c>
      <c r="I50" s="7" t="s">
        <v>9</v>
      </c>
      <c r="J50" s="7" t="s">
        <v>10</v>
      </c>
      <c r="K50" s="7" t="s">
        <v>11</v>
      </c>
      <c r="L50" s="7" t="s">
        <v>12</v>
      </c>
      <c r="M50" s="7" t="s">
        <v>13</v>
      </c>
      <c r="N50" s="7" t="s">
        <v>14</v>
      </c>
      <c r="O50" s="8" t="s">
        <v>15</v>
      </c>
      <c r="P50" s="1"/>
      <c r="Q50" s="1"/>
    </row>
    <row r="51" spans="1:17" x14ac:dyDescent="0.35">
      <c r="A51" s="1"/>
      <c r="B51" s="9" t="s">
        <v>31</v>
      </c>
      <c r="C51" s="10">
        <v>62910</v>
      </c>
      <c r="D51" s="10">
        <v>4995</v>
      </c>
      <c r="E51" s="10">
        <v>23981</v>
      </c>
      <c r="F51" s="10">
        <v>3893</v>
      </c>
      <c r="G51" s="10">
        <v>0</v>
      </c>
      <c r="H51" s="10">
        <v>0</v>
      </c>
      <c r="I51" s="10">
        <v>25986</v>
      </c>
      <c r="J51" s="10">
        <v>21904</v>
      </c>
      <c r="K51" s="10">
        <v>58987</v>
      </c>
      <c r="L51" s="10">
        <v>0</v>
      </c>
      <c r="M51" s="10">
        <v>0</v>
      </c>
      <c r="N51" s="10">
        <v>0</v>
      </c>
      <c r="O51" s="10">
        <v>202656</v>
      </c>
      <c r="P51" s="1"/>
      <c r="Q51" s="1"/>
    </row>
    <row r="52" spans="1:17" x14ac:dyDescent="0.35">
      <c r="A52" s="1"/>
      <c r="B52" s="11" t="s">
        <v>17</v>
      </c>
      <c r="C52" s="12">
        <v>34478</v>
      </c>
      <c r="D52" s="12">
        <v>603</v>
      </c>
      <c r="E52" s="12">
        <v>9947</v>
      </c>
      <c r="F52" s="12">
        <v>691</v>
      </c>
      <c r="G52" s="12"/>
      <c r="H52" s="12"/>
      <c r="I52" s="12">
        <v>9810</v>
      </c>
      <c r="J52" s="12">
        <v>8374</v>
      </c>
      <c r="K52" s="12">
        <v>22671</v>
      </c>
      <c r="L52" s="13"/>
      <c r="M52" s="13"/>
      <c r="N52" s="13"/>
      <c r="O52" s="14">
        <v>86574</v>
      </c>
      <c r="P52" s="1"/>
      <c r="Q52" s="1"/>
    </row>
    <row r="53" spans="1:17" x14ac:dyDescent="0.35">
      <c r="A53" s="1"/>
      <c r="B53" s="11" t="s">
        <v>18</v>
      </c>
      <c r="C53" s="12">
        <v>28432</v>
      </c>
      <c r="D53" s="12">
        <v>4392</v>
      </c>
      <c r="E53" s="12">
        <v>14034</v>
      </c>
      <c r="F53" s="12">
        <v>3202</v>
      </c>
      <c r="G53" s="12"/>
      <c r="H53" s="12"/>
      <c r="I53" s="12">
        <v>16176</v>
      </c>
      <c r="J53" s="12">
        <v>13530</v>
      </c>
      <c r="K53" s="12">
        <v>36316</v>
      </c>
      <c r="L53" s="13"/>
      <c r="M53" s="13"/>
      <c r="N53" s="13"/>
      <c r="O53" s="14">
        <v>116082</v>
      </c>
      <c r="P53" s="1"/>
      <c r="Q53" s="1"/>
    </row>
    <row r="54" spans="1:17" x14ac:dyDescent="0.35">
      <c r="A54" s="1"/>
      <c r="B54" s="15" t="s">
        <v>19</v>
      </c>
      <c r="C54" s="26"/>
      <c r="D54" s="26"/>
      <c r="E54" s="26"/>
      <c r="F54" s="26"/>
      <c r="G54" s="26"/>
      <c r="H54" s="26"/>
      <c r="I54" s="26"/>
      <c r="J54" s="26"/>
      <c r="K54" s="27"/>
      <c r="L54" s="27"/>
      <c r="M54" s="27"/>
      <c r="N54" s="27"/>
      <c r="O54" s="16">
        <v>0</v>
      </c>
      <c r="P54" s="1"/>
      <c r="Q54" s="1"/>
    </row>
    <row r="55" spans="1:17" x14ac:dyDescent="0.35">
      <c r="A55" s="1"/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8"/>
      <c r="P55" s="1"/>
      <c r="Q55" s="1"/>
    </row>
    <row r="56" spans="1:17" x14ac:dyDescent="0.35">
      <c r="A56" s="1"/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8"/>
      <c r="P56" s="1"/>
      <c r="Q56" s="1"/>
    </row>
    <row r="57" spans="1:17" x14ac:dyDescent="0.35">
      <c r="A57" s="1"/>
      <c r="B57" s="24" t="s">
        <v>32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3"/>
      <c r="P57" s="1"/>
      <c r="Q57" s="1"/>
    </row>
    <row r="58" spans="1:17" x14ac:dyDescent="0.35">
      <c r="A58" s="1"/>
      <c r="B58" s="30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2"/>
      <c r="P58" s="1"/>
      <c r="Q58" s="1"/>
    </row>
    <row r="59" spans="1:17" ht="73.5" x14ac:dyDescent="0.35">
      <c r="A59" s="1"/>
      <c r="B59" s="6" t="s">
        <v>33</v>
      </c>
      <c r="C59" s="7" t="s">
        <v>3</v>
      </c>
      <c r="D59" s="7" t="s">
        <v>4</v>
      </c>
      <c r="E59" s="7" t="s">
        <v>5</v>
      </c>
      <c r="F59" s="7" t="s">
        <v>6</v>
      </c>
      <c r="G59" s="7" t="s">
        <v>7</v>
      </c>
      <c r="H59" s="7" t="s">
        <v>27</v>
      </c>
      <c r="I59" s="7" t="s">
        <v>9</v>
      </c>
      <c r="J59" s="7" t="s">
        <v>10</v>
      </c>
      <c r="K59" s="7" t="s">
        <v>11</v>
      </c>
      <c r="L59" s="7" t="s">
        <v>12</v>
      </c>
      <c r="M59" s="7" t="s">
        <v>13</v>
      </c>
      <c r="N59" s="7" t="s">
        <v>14</v>
      </c>
      <c r="O59" s="8" t="s">
        <v>15</v>
      </c>
      <c r="P59" s="1"/>
      <c r="Q59" s="1"/>
    </row>
    <row r="60" spans="1:17" x14ac:dyDescent="0.35">
      <c r="A60" s="1"/>
      <c r="B60" s="9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4"/>
      <c r="P60" s="1"/>
      <c r="Q60" s="1"/>
    </row>
    <row r="61" spans="1:17" x14ac:dyDescent="0.35">
      <c r="A61" s="1"/>
      <c r="B61" s="35" t="s">
        <v>34</v>
      </c>
      <c r="C61" s="36">
        <v>1660558741.4592586</v>
      </c>
      <c r="D61" s="36">
        <v>1287690748.8232231</v>
      </c>
      <c r="E61" s="36">
        <v>1436031127.1244583</v>
      </c>
      <c r="F61" s="36">
        <v>410920672.36172378</v>
      </c>
      <c r="G61" s="36">
        <v>0</v>
      </c>
      <c r="H61" s="36">
        <v>0</v>
      </c>
      <c r="I61" s="36">
        <v>705626285.57304144</v>
      </c>
      <c r="J61" s="36">
        <v>909943253.0466758</v>
      </c>
      <c r="K61" s="36">
        <v>2240076360.9133873</v>
      </c>
      <c r="L61" s="36">
        <v>0</v>
      </c>
      <c r="M61" s="36">
        <v>0</v>
      </c>
      <c r="N61" s="36">
        <v>0</v>
      </c>
      <c r="O61" s="37">
        <v>8650847189.3017693</v>
      </c>
      <c r="P61" s="1"/>
      <c r="Q61" s="1"/>
    </row>
    <row r="62" spans="1:17" x14ac:dyDescent="0.35">
      <c r="A62" s="1"/>
      <c r="B62" s="9" t="s">
        <v>35</v>
      </c>
      <c r="C62" s="10">
        <v>1477771156.1592586</v>
      </c>
      <c r="D62" s="10">
        <v>1287690748.8232231</v>
      </c>
      <c r="E62" s="10">
        <v>1399950118.3144584</v>
      </c>
      <c r="F62" s="10">
        <v>410920672.36172378</v>
      </c>
      <c r="G62" s="10">
        <v>0</v>
      </c>
      <c r="H62" s="10">
        <v>0</v>
      </c>
      <c r="I62" s="10">
        <v>570551620.22304142</v>
      </c>
      <c r="J62" s="10">
        <v>909943253.0466758</v>
      </c>
      <c r="K62" s="10">
        <v>2240076360.9133873</v>
      </c>
      <c r="L62" s="10">
        <v>0</v>
      </c>
      <c r="M62" s="10">
        <v>0</v>
      </c>
      <c r="N62" s="10">
        <v>0</v>
      </c>
      <c r="O62" s="38">
        <v>8296903929.8417683</v>
      </c>
      <c r="P62" s="1"/>
      <c r="Q62" s="1"/>
    </row>
    <row r="63" spans="1:17" x14ac:dyDescent="0.35">
      <c r="A63" s="1"/>
      <c r="B63" s="11" t="s">
        <v>17</v>
      </c>
      <c r="C63" s="12">
        <v>628625598.22660995</v>
      </c>
      <c r="D63" s="12">
        <v>98748320.185263291</v>
      </c>
      <c r="E63" s="12">
        <v>897112166.62180412</v>
      </c>
      <c r="F63" s="12">
        <v>76206496.047256798</v>
      </c>
      <c r="G63" s="12"/>
      <c r="H63" s="12"/>
      <c r="I63" s="12">
        <v>197249404.3026849</v>
      </c>
      <c r="J63" s="12">
        <v>295871735.25133801</v>
      </c>
      <c r="K63" s="12">
        <v>733525219.58858025</v>
      </c>
      <c r="L63" s="13"/>
      <c r="M63" s="13"/>
      <c r="N63" s="13"/>
      <c r="O63" s="39">
        <v>2927338940.223537</v>
      </c>
      <c r="P63" s="1"/>
      <c r="Q63" s="1"/>
    </row>
    <row r="64" spans="1:17" x14ac:dyDescent="0.35">
      <c r="A64" s="1"/>
      <c r="B64" s="11" t="s">
        <v>18</v>
      </c>
      <c r="C64" s="12">
        <v>849145557.93264866</v>
      </c>
      <c r="D64" s="12">
        <v>1188942428.6379597</v>
      </c>
      <c r="E64" s="12">
        <v>502837951.69265437</v>
      </c>
      <c r="F64" s="12">
        <v>334714176.31446701</v>
      </c>
      <c r="G64" s="12"/>
      <c r="H64" s="12"/>
      <c r="I64" s="12">
        <v>373302215.92035651</v>
      </c>
      <c r="J64" s="12">
        <v>614071517.7953378</v>
      </c>
      <c r="K64" s="12">
        <v>1506551141.3248069</v>
      </c>
      <c r="L64" s="13"/>
      <c r="M64" s="13"/>
      <c r="N64" s="13"/>
      <c r="O64" s="39">
        <v>5369564989.6182308</v>
      </c>
      <c r="P64" s="1"/>
      <c r="Q64" s="1"/>
    </row>
    <row r="65" spans="1:17" x14ac:dyDescent="0.35">
      <c r="A65" s="1"/>
      <c r="B65" s="15" t="s">
        <v>19</v>
      </c>
      <c r="C65" s="26"/>
      <c r="D65" s="26"/>
      <c r="E65" s="26"/>
      <c r="F65" s="26"/>
      <c r="G65" s="26"/>
      <c r="H65" s="26"/>
      <c r="I65" s="26"/>
      <c r="J65" s="26"/>
      <c r="K65" s="27"/>
      <c r="L65" s="27"/>
      <c r="M65" s="27"/>
      <c r="N65" s="27"/>
      <c r="O65" s="40">
        <v>0</v>
      </c>
      <c r="P65" s="1"/>
      <c r="Q65" s="1"/>
    </row>
    <row r="66" spans="1:17" x14ac:dyDescent="0.35">
      <c r="A66" s="1"/>
      <c r="B66" s="9" t="s">
        <v>36</v>
      </c>
      <c r="C66" s="41">
        <v>182787585.30000001</v>
      </c>
      <c r="D66" s="41">
        <v>0</v>
      </c>
      <c r="E66" s="41">
        <v>36081008.810000002</v>
      </c>
      <c r="F66" s="41">
        <v>0</v>
      </c>
      <c r="G66" s="41">
        <v>0</v>
      </c>
      <c r="H66" s="41">
        <v>0</v>
      </c>
      <c r="I66" s="41">
        <v>135074665.34999996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2">
        <v>353943259.45999998</v>
      </c>
      <c r="P66" s="1"/>
      <c r="Q66" s="1"/>
    </row>
    <row r="67" spans="1:17" x14ac:dyDescent="0.35">
      <c r="A67" s="1"/>
      <c r="B67" s="11" t="s">
        <v>17</v>
      </c>
      <c r="C67" s="12">
        <v>96485904.239999995</v>
      </c>
      <c r="D67" s="12"/>
      <c r="E67" s="12">
        <v>15964509.799999999</v>
      </c>
      <c r="F67" s="12"/>
      <c r="G67" s="12"/>
      <c r="H67" s="12"/>
      <c r="I67" s="12">
        <v>49618463.310000002</v>
      </c>
      <c r="J67" s="12"/>
      <c r="K67" s="12">
        <v>0</v>
      </c>
      <c r="L67" s="13"/>
      <c r="M67" s="13"/>
      <c r="N67" s="13"/>
      <c r="O67" s="39">
        <v>162068877.34999999</v>
      </c>
      <c r="P67" s="1"/>
      <c r="Q67" s="1"/>
    </row>
    <row r="68" spans="1:17" x14ac:dyDescent="0.35">
      <c r="A68" s="1"/>
      <c r="B68" s="11" t="s">
        <v>18</v>
      </c>
      <c r="C68" s="12">
        <v>86301681.060000017</v>
      </c>
      <c r="D68" s="12"/>
      <c r="E68" s="12">
        <v>20116499.010000002</v>
      </c>
      <c r="F68" s="12"/>
      <c r="G68" s="12"/>
      <c r="H68" s="12"/>
      <c r="I68" s="12">
        <v>85456202.039999962</v>
      </c>
      <c r="J68" s="12"/>
      <c r="K68" s="12">
        <v>0</v>
      </c>
      <c r="L68" s="13"/>
      <c r="M68" s="13"/>
      <c r="N68" s="13"/>
      <c r="O68" s="39">
        <v>191874382.10999998</v>
      </c>
      <c r="P68" s="1"/>
      <c r="Q68" s="1"/>
    </row>
    <row r="69" spans="1:17" x14ac:dyDescent="0.35">
      <c r="A69" s="1"/>
      <c r="B69" s="15" t="s">
        <v>19</v>
      </c>
      <c r="C69" s="26"/>
      <c r="D69" s="26"/>
      <c r="E69" s="26"/>
      <c r="F69" s="26"/>
      <c r="G69" s="26"/>
      <c r="H69" s="26"/>
      <c r="I69" s="26"/>
      <c r="J69" s="26"/>
      <c r="K69" s="27"/>
      <c r="L69" s="27"/>
      <c r="M69" s="27"/>
      <c r="N69" s="27"/>
      <c r="O69" s="40">
        <v>0</v>
      </c>
      <c r="P69" s="1"/>
      <c r="Q69" s="1"/>
    </row>
    <row r="70" spans="1:17" x14ac:dyDescent="0.35">
      <c r="A70" s="1"/>
      <c r="B70" s="43"/>
      <c r="C70" s="44"/>
      <c r="D70" s="44"/>
      <c r="E70" s="44"/>
      <c r="F70" s="44"/>
      <c r="G70" s="44"/>
      <c r="H70" s="44"/>
      <c r="I70" s="44"/>
      <c r="J70" s="44"/>
      <c r="K70" s="45"/>
      <c r="L70" s="45"/>
      <c r="M70" s="45"/>
      <c r="N70" s="45"/>
      <c r="O70" s="45"/>
      <c r="P70" s="1"/>
      <c r="Q70" s="1"/>
    </row>
    <row r="71" spans="1:17" x14ac:dyDescent="0.35">
      <c r="A71" s="1"/>
      <c r="B71" s="35" t="s">
        <v>37</v>
      </c>
      <c r="C71" s="36">
        <v>2412651356.11342</v>
      </c>
      <c r="D71" s="36">
        <v>538691054.16684401</v>
      </c>
      <c r="E71" s="36">
        <v>1516874936.2712023</v>
      </c>
      <c r="F71" s="36">
        <v>273550492.89075631</v>
      </c>
      <c r="G71" s="36">
        <v>0</v>
      </c>
      <c r="H71" s="36">
        <v>0</v>
      </c>
      <c r="I71" s="36">
        <v>427001416.0031063</v>
      </c>
      <c r="J71" s="36">
        <v>747774226.51874542</v>
      </c>
      <c r="K71" s="36">
        <v>1818989066.1917334</v>
      </c>
      <c r="L71" s="36">
        <v>0</v>
      </c>
      <c r="M71" s="36">
        <v>0</v>
      </c>
      <c r="N71" s="36">
        <v>0</v>
      </c>
      <c r="O71" s="37">
        <v>7735532548.1558075</v>
      </c>
      <c r="P71" s="1"/>
      <c r="Q71" s="1"/>
    </row>
    <row r="72" spans="1:17" x14ac:dyDescent="0.35">
      <c r="A72" s="1"/>
      <c r="B72" s="9" t="s">
        <v>38</v>
      </c>
      <c r="C72" s="10">
        <v>1975983978.1234202</v>
      </c>
      <c r="D72" s="10">
        <v>538691054.16684401</v>
      </c>
      <c r="E72" s="10">
        <v>1487338037.7712023</v>
      </c>
      <c r="F72" s="10">
        <v>273550492.89075631</v>
      </c>
      <c r="G72" s="10">
        <v>0</v>
      </c>
      <c r="H72" s="10">
        <v>0</v>
      </c>
      <c r="I72" s="10">
        <v>427001416.0031063</v>
      </c>
      <c r="J72" s="10">
        <v>747774226.51874542</v>
      </c>
      <c r="K72" s="10">
        <v>773844418.17173266</v>
      </c>
      <c r="L72" s="10">
        <v>0</v>
      </c>
      <c r="M72" s="10">
        <v>0</v>
      </c>
      <c r="N72" s="10">
        <v>0</v>
      </c>
      <c r="O72" s="10">
        <v>6224183623.6458073</v>
      </c>
      <c r="P72" s="1"/>
      <c r="Q72" s="1"/>
    </row>
    <row r="73" spans="1:17" x14ac:dyDescent="0.35">
      <c r="A73" s="1"/>
      <c r="B73" s="11" t="s">
        <v>17</v>
      </c>
      <c r="C73" s="12">
        <v>914241219.0764941</v>
      </c>
      <c r="D73" s="12">
        <v>101542992.12593029</v>
      </c>
      <c r="E73" s="12">
        <v>842677918.37180257</v>
      </c>
      <c r="F73" s="12">
        <v>37014446.392736576</v>
      </c>
      <c r="G73" s="12"/>
      <c r="H73" s="12"/>
      <c r="I73" s="12">
        <v>123136258.90693009</v>
      </c>
      <c r="J73" s="12">
        <v>190728543.6192508</v>
      </c>
      <c r="K73" s="12">
        <v>231231308.04205984</v>
      </c>
      <c r="L73" s="13"/>
      <c r="M73" s="13"/>
      <c r="N73" s="13"/>
      <c r="O73" s="14">
        <v>2440572686.5352044</v>
      </c>
      <c r="P73" s="1"/>
      <c r="Q73" s="1"/>
    </row>
    <row r="74" spans="1:17" x14ac:dyDescent="0.35">
      <c r="A74" s="1"/>
      <c r="B74" s="11" t="s">
        <v>18</v>
      </c>
      <c r="C74" s="12">
        <v>1061742759.0469263</v>
      </c>
      <c r="D74" s="12">
        <v>437148062.0409137</v>
      </c>
      <c r="E74" s="12">
        <v>644660119.39939976</v>
      </c>
      <c r="F74" s="12">
        <v>236536046.49801973</v>
      </c>
      <c r="G74" s="12"/>
      <c r="H74" s="12"/>
      <c r="I74" s="12">
        <v>303865157.09617621</v>
      </c>
      <c r="J74" s="12">
        <v>557045682.89949465</v>
      </c>
      <c r="K74" s="12">
        <v>542613110.12967288</v>
      </c>
      <c r="L74" s="13"/>
      <c r="M74" s="13"/>
      <c r="N74" s="13"/>
      <c r="O74" s="14">
        <v>3783610937.1106033</v>
      </c>
      <c r="P74" s="1"/>
      <c r="Q74" s="1"/>
    </row>
    <row r="75" spans="1:17" x14ac:dyDescent="0.35">
      <c r="A75" s="1"/>
      <c r="B75" s="15" t="s">
        <v>19</v>
      </c>
      <c r="C75" s="12"/>
      <c r="D75" s="12"/>
      <c r="E75" s="12"/>
      <c r="F75" s="12"/>
      <c r="G75" s="12"/>
      <c r="H75" s="12"/>
      <c r="I75" s="12"/>
      <c r="J75" s="12"/>
      <c r="K75" s="13"/>
      <c r="L75" s="13"/>
      <c r="M75" s="13"/>
      <c r="N75" s="13"/>
      <c r="O75" s="16">
        <v>0</v>
      </c>
      <c r="P75" s="1"/>
      <c r="Q75" s="1"/>
    </row>
    <row r="76" spans="1:17" x14ac:dyDescent="0.35">
      <c r="A76" s="1"/>
      <c r="B76" s="9" t="s">
        <v>39</v>
      </c>
      <c r="C76" s="10">
        <v>436667377.98999995</v>
      </c>
      <c r="D76" s="10">
        <v>0</v>
      </c>
      <c r="E76" s="10">
        <v>29536898.5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1045144648.0200007</v>
      </c>
      <c r="L76" s="10">
        <v>0</v>
      </c>
      <c r="M76" s="10">
        <v>0</v>
      </c>
      <c r="N76" s="10">
        <v>0</v>
      </c>
      <c r="O76" s="10">
        <v>1511348924.5100007</v>
      </c>
      <c r="P76" s="1"/>
      <c r="Q76" s="1"/>
    </row>
    <row r="77" spans="1:17" x14ac:dyDescent="0.35">
      <c r="A77" s="1"/>
      <c r="B77" s="11" t="s">
        <v>17</v>
      </c>
      <c r="C77" s="12">
        <v>124030787.58</v>
      </c>
      <c r="D77" s="12"/>
      <c r="E77" s="12">
        <v>10375288.290000001</v>
      </c>
      <c r="F77" s="12"/>
      <c r="G77" s="12"/>
      <c r="H77" s="12"/>
      <c r="I77" s="12">
        <v>0</v>
      </c>
      <c r="J77" s="12">
        <v>0</v>
      </c>
      <c r="K77" s="12">
        <v>377785655.57999998</v>
      </c>
      <c r="L77" s="13"/>
      <c r="M77" s="13"/>
      <c r="N77" s="13"/>
      <c r="O77" s="14">
        <v>512191731.44999999</v>
      </c>
      <c r="P77" s="1"/>
      <c r="Q77" s="1"/>
    </row>
    <row r="78" spans="1:17" x14ac:dyDescent="0.35">
      <c r="A78" s="1"/>
      <c r="B78" s="11" t="s">
        <v>18</v>
      </c>
      <c r="C78" s="12">
        <v>312636590.40999997</v>
      </c>
      <c r="D78" s="12"/>
      <c r="E78" s="12">
        <v>19161610.209999997</v>
      </c>
      <c r="F78" s="12"/>
      <c r="G78" s="12"/>
      <c r="H78" s="12"/>
      <c r="I78" s="12">
        <v>0</v>
      </c>
      <c r="J78" s="12">
        <v>0</v>
      </c>
      <c r="K78" s="12">
        <v>667358992.44000065</v>
      </c>
      <c r="L78" s="13"/>
      <c r="M78" s="13"/>
      <c r="N78" s="13"/>
      <c r="O78" s="14">
        <v>999157193.06000066</v>
      </c>
      <c r="P78" s="1"/>
      <c r="Q78" s="1"/>
    </row>
    <row r="79" spans="1:17" x14ac:dyDescent="0.35">
      <c r="A79" s="1"/>
      <c r="B79" s="15" t="s">
        <v>19</v>
      </c>
      <c r="C79" s="12"/>
      <c r="D79" s="12"/>
      <c r="E79" s="12"/>
      <c r="F79" s="12"/>
      <c r="G79" s="12"/>
      <c r="H79" s="12"/>
      <c r="I79" s="12"/>
      <c r="J79" s="12"/>
      <c r="K79" s="13"/>
      <c r="L79" s="13"/>
      <c r="M79" s="13"/>
      <c r="N79" s="13"/>
      <c r="O79" s="16">
        <v>0</v>
      </c>
      <c r="P79" s="1"/>
      <c r="Q79" s="1"/>
    </row>
    <row r="80" spans="1:17" ht="15" thickBot="1" x14ac:dyDescent="0.4">
      <c r="A80" s="1"/>
      <c r="B80" s="17" t="s">
        <v>40</v>
      </c>
      <c r="C80" s="18">
        <v>-752092614.65416145</v>
      </c>
      <c r="D80" s="18">
        <v>748999694.6563791</v>
      </c>
      <c r="E80" s="18">
        <v>-80843809.146744013</v>
      </c>
      <c r="F80" s="18">
        <v>137370179.47096747</v>
      </c>
      <c r="G80" s="18">
        <v>0</v>
      </c>
      <c r="H80" s="18">
        <v>0</v>
      </c>
      <c r="I80" s="18">
        <v>278624869.56993514</v>
      </c>
      <c r="J80" s="18">
        <v>162169026.52793038</v>
      </c>
      <c r="K80" s="18">
        <v>421087294.72165394</v>
      </c>
      <c r="L80" s="18">
        <v>0</v>
      </c>
      <c r="M80" s="18">
        <v>0</v>
      </c>
      <c r="N80" s="18">
        <v>0</v>
      </c>
      <c r="O80" s="19">
        <v>915314641.14596057</v>
      </c>
      <c r="P80" s="1"/>
      <c r="Q80" s="1"/>
    </row>
    <row r="81" spans="1:17" ht="15" thickTop="1" x14ac:dyDescent="0.35">
      <c r="A81" s="1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1"/>
      <c r="Q81" s="1"/>
    </row>
    <row r="82" spans="1:17" x14ac:dyDescent="0.35">
      <c r="A82" s="1"/>
      <c r="B82" s="48" t="s">
        <v>41</v>
      </c>
      <c r="C82" s="49">
        <v>417532654.06</v>
      </c>
      <c r="D82" s="49">
        <v>649427.42896649381</v>
      </c>
      <c r="E82" s="49">
        <v>67159468.290000007</v>
      </c>
      <c r="F82" s="49">
        <v>485346.81359461276</v>
      </c>
      <c r="G82" s="49"/>
      <c r="H82" s="49"/>
      <c r="I82" s="49">
        <v>110051193.28</v>
      </c>
      <c r="J82" s="49">
        <v>138305697.65000001</v>
      </c>
      <c r="K82" s="49">
        <v>418220897.21000004</v>
      </c>
      <c r="L82" s="49"/>
      <c r="M82" s="49"/>
      <c r="N82" s="49"/>
      <c r="O82" s="49">
        <v>1152404684.7325611</v>
      </c>
      <c r="P82" s="1"/>
      <c r="Q82" s="1"/>
    </row>
    <row r="83" spans="1:17" x14ac:dyDescent="0.35">
      <c r="A83" s="1"/>
      <c r="B83" s="1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1"/>
      <c r="Q83" s="1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CAB8-16B9-4AA1-930D-AE477C3412CB}">
  <dimension ref="A1:Q83"/>
  <sheetViews>
    <sheetView topLeftCell="A55" workbookViewId="0">
      <selection activeCell="C67" sqref="C67"/>
    </sheetView>
  </sheetViews>
  <sheetFormatPr defaultRowHeight="14.5" x14ac:dyDescent="0.35"/>
  <cols>
    <col min="2" max="2" width="55.453125" bestFit="1" customWidth="1"/>
    <col min="3" max="3" width="11.26953125" bestFit="1" customWidth="1"/>
    <col min="4" max="4" width="8.7265625" bestFit="1" customWidth="1"/>
    <col min="5" max="5" width="12.26953125" bestFit="1" customWidth="1"/>
    <col min="6" max="6" width="8.7265625" bestFit="1" customWidth="1"/>
    <col min="7" max="9" width="8.54296875" bestFit="1" customWidth="1"/>
    <col min="10" max="10" width="11.26953125" bestFit="1" customWidth="1"/>
    <col min="13" max="13" width="9.7265625" bestFit="1" customWidth="1"/>
    <col min="14" max="14" width="9.81640625" bestFit="1" customWidth="1"/>
    <col min="15" max="15" width="12.26953125" bestFit="1" customWidth="1"/>
  </cols>
  <sheetData>
    <row r="1" spans="1:17" x14ac:dyDescent="0.35">
      <c r="A1" s="1"/>
      <c r="B1" s="24" t="s">
        <v>0</v>
      </c>
      <c r="C1" s="52"/>
      <c r="D1" s="52"/>
      <c r="E1" s="52"/>
      <c r="F1" s="52"/>
      <c r="G1" s="52"/>
      <c r="H1" s="53"/>
      <c r="I1" s="53"/>
      <c r="J1" s="53"/>
      <c r="K1" s="53"/>
      <c r="L1" s="53"/>
      <c r="M1" s="53"/>
      <c r="N1" s="53"/>
      <c r="O1" s="53"/>
      <c r="P1" s="1"/>
      <c r="Q1" s="1"/>
    </row>
    <row r="2" spans="1:17" x14ac:dyDescent="0.35">
      <c r="A2" s="1"/>
      <c r="B2" s="24" t="s">
        <v>47</v>
      </c>
      <c r="C2" s="54"/>
      <c r="D2" s="54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1"/>
      <c r="Q2" s="1"/>
    </row>
    <row r="3" spans="1:17" x14ac:dyDescent="0.35">
      <c r="A3" s="1"/>
      <c r="B3" s="1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1"/>
      <c r="Q3" s="1"/>
    </row>
    <row r="4" spans="1:17" x14ac:dyDescent="0.35">
      <c r="A4" s="1"/>
      <c r="B4" s="1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1"/>
      <c r="Q4" s="1"/>
    </row>
    <row r="5" spans="1:17" x14ac:dyDescent="0.35">
      <c r="A5" s="1"/>
      <c r="B5" s="24" t="s">
        <v>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1"/>
      <c r="Q5" s="1"/>
    </row>
    <row r="6" spans="1:17" x14ac:dyDescent="0.35">
      <c r="A6" s="1"/>
      <c r="B6" s="1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1"/>
      <c r="Q6" s="1"/>
    </row>
    <row r="7" spans="1:17" ht="73.5" x14ac:dyDescent="0.35">
      <c r="A7" s="1"/>
      <c r="B7" s="6" t="s">
        <v>2</v>
      </c>
      <c r="C7" s="55" t="s">
        <v>3</v>
      </c>
      <c r="D7" s="55" t="s">
        <v>4</v>
      </c>
      <c r="E7" s="55" t="s">
        <v>5</v>
      </c>
      <c r="F7" s="55" t="s">
        <v>6</v>
      </c>
      <c r="G7" s="55" t="s">
        <v>7</v>
      </c>
      <c r="H7" s="55" t="s">
        <v>8</v>
      </c>
      <c r="I7" s="55" t="s">
        <v>9</v>
      </c>
      <c r="J7" s="55" t="s">
        <v>10</v>
      </c>
      <c r="K7" s="55" t="s">
        <v>11</v>
      </c>
      <c r="L7" s="55" t="s">
        <v>12</v>
      </c>
      <c r="M7" s="55" t="s">
        <v>13</v>
      </c>
      <c r="N7" s="55" t="s">
        <v>14</v>
      </c>
      <c r="O7" s="56" t="s">
        <v>15</v>
      </c>
      <c r="P7" s="1"/>
      <c r="Q7" s="1"/>
    </row>
    <row r="8" spans="1:17" x14ac:dyDescent="0.35">
      <c r="A8" s="1"/>
      <c r="B8" s="9" t="s">
        <v>16</v>
      </c>
      <c r="C8" s="57">
        <f>SUM(C9:C11)</f>
        <v>1675070837.9999981</v>
      </c>
      <c r="D8" s="57">
        <f t="shared" ref="D8:N8" si="0">SUM(D9:D11)</f>
        <v>0</v>
      </c>
      <c r="E8" s="57">
        <f t="shared" si="0"/>
        <v>10063349094.779999</v>
      </c>
      <c r="F8" s="57">
        <f t="shared" si="0"/>
        <v>0</v>
      </c>
      <c r="G8" s="57">
        <f t="shared" si="0"/>
        <v>0</v>
      </c>
      <c r="H8" s="57">
        <f t="shared" si="0"/>
        <v>0</v>
      </c>
      <c r="I8" s="57">
        <f t="shared" si="0"/>
        <v>0</v>
      </c>
      <c r="J8" s="57">
        <f t="shared" si="0"/>
        <v>2101240404.6099935</v>
      </c>
      <c r="K8" s="57">
        <f t="shared" si="0"/>
        <v>0</v>
      </c>
      <c r="L8" s="57">
        <f t="shared" si="0"/>
        <v>0</v>
      </c>
      <c r="M8" s="57">
        <f t="shared" si="0"/>
        <v>0</v>
      </c>
      <c r="N8" s="57">
        <f t="shared" si="0"/>
        <v>0</v>
      </c>
      <c r="O8" s="57">
        <f t="shared" ref="O8:O36" si="1">SUM(C8:N8)</f>
        <v>13839660337.38999</v>
      </c>
      <c r="P8" s="1"/>
      <c r="Q8" s="1"/>
    </row>
    <row r="9" spans="1:17" x14ac:dyDescent="0.35">
      <c r="A9" s="1"/>
      <c r="B9" s="11" t="s">
        <v>17</v>
      </c>
      <c r="C9" s="58"/>
      <c r="D9" s="58"/>
      <c r="E9" s="58"/>
      <c r="F9" s="58"/>
      <c r="G9" s="58"/>
      <c r="H9" s="58"/>
      <c r="I9" s="59"/>
      <c r="J9" s="58"/>
      <c r="K9" s="60"/>
      <c r="L9" s="60"/>
      <c r="M9" s="60"/>
      <c r="N9" s="60"/>
      <c r="O9" s="61">
        <f t="shared" si="1"/>
        <v>0</v>
      </c>
      <c r="P9" s="1"/>
      <c r="Q9" s="1"/>
    </row>
    <row r="10" spans="1:17" x14ac:dyDescent="0.35">
      <c r="A10" s="1"/>
      <c r="B10" s="11" t="s">
        <v>18</v>
      </c>
      <c r="C10" s="58">
        <v>1606224722.9499981</v>
      </c>
      <c r="D10" s="58"/>
      <c r="E10" s="58">
        <v>9449487173</v>
      </c>
      <c r="F10" s="58"/>
      <c r="G10" s="58"/>
      <c r="H10" s="58"/>
      <c r="I10" s="58"/>
      <c r="J10" s="58">
        <v>1693209631.3799915</v>
      </c>
      <c r="K10" s="60"/>
      <c r="L10" s="60"/>
      <c r="M10" s="60"/>
      <c r="N10" s="60"/>
      <c r="O10" s="61">
        <f t="shared" si="1"/>
        <v>12748921527.32999</v>
      </c>
      <c r="P10" s="1"/>
      <c r="Q10" s="1"/>
    </row>
    <row r="11" spans="1:17" x14ac:dyDescent="0.35">
      <c r="A11" s="1"/>
      <c r="B11" s="15" t="s">
        <v>19</v>
      </c>
      <c r="C11" s="58">
        <v>68846115.050000027</v>
      </c>
      <c r="D11" s="58"/>
      <c r="E11" s="58">
        <v>613861921.77999949</v>
      </c>
      <c r="F11" s="58"/>
      <c r="G11" s="58"/>
      <c r="H11" s="58"/>
      <c r="I11" s="58"/>
      <c r="J11" s="58">
        <v>408030773.23000187</v>
      </c>
      <c r="K11" s="60"/>
      <c r="L11" s="60"/>
      <c r="M11" s="60"/>
      <c r="N11" s="60"/>
      <c r="O11" s="62">
        <f>SUM(C11:N11)</f>
        <v>1090738810.0600014</v>
      </c>
      <c r="P11" s="1"/>
      <c r="Q11" s="1"/>
    </row>
    <row r="12" spans="1:17" x14ac:dyDescent="0.35">
      <c r="A12" s="1"/>
      <c r="B12" s="9" t="s">
        <v>20</v>
      </c>
      <c r="C12" s="57">
        <f t="shared" ref="C12:N12" si="2">SUM(C13:C15)</f>
        <v>0</v>
      </c>
      <c r="D12" s="57">
        <f t="shared" si="2"/>
        <v>0</v>
      </c>
      <c r="E12" s="57">
        <f t="shared" si="2"/>
        <v>0</v>
      </c>
      <c r="F12" s="57">
        <f t="shared" si="2"/>
        <v>0</v>
      </c>
      <c r="G12" s="57">
        <f t="shared" si="2"/>
        <v>0</v>
      </c>
      <c r="H12" s="57">
        <f t="shared" si="2"/>
        <v>0</v>
      </c>
      <c r="I12" s="57">
        <f t="shared" si="2"/>
        <v>0</v>
      </c>
      <c r="J12" s="57">
        <f t="shared" si="2"/>
        <v>0</v>
      </c>
      <c r="K12" s="57">
        <f t="shared" si="2"/>
        <v>0</v>
      </c>
      <c r="L12" s="57">
        <f t="shared" si="2"/>
        <v>0</v>
      </c>
      <c r="M12" s="57">
        <f t="shared" si="2"/>
        <v>0</v>
      </c>
      <c r="N12" s="57">
        <f t="shared" si="2"/>
        <v>0</v>
      </c>
      <c r="O12" s="57">
        <f t="shared" si="1"/>
        <v>0</v>
      </c>
      <c r="P12" s="1"/>
      <c r="Q12" s="1"/>
    </row>
    <row r="13" spans="1:17" x14ac:dyDescent="0.35">
      <c r="A13" s="1"/>
      <c r="B13" s="11" t="s">
        <v>17</v>
      </c>
      <c r="C13" s="58"/>
      <c r="D13" s="58"/>
      <c r="E13" s="58"/>
      <c r="F13" s="58"/>
      <c r="G13" s="58"/>
      <c r="H13" s="58"/>
      <c r="I13" s="58"/>
      <c r="J13" s="58"/>
      <c r="K13" s="60"/>
      <c r="L13" s="60"/>
      <c r="M13" s="60"/>
      <c r="N13" s="60"/>
      <c r="O13" s="61">
        <f t="shared" si="1"/>
        <v>0</v>
      </c>
      <c r="P13" s="1"/>
      <c r="Q13" s="1"/>
    </row>
    <row r="14" spans="1:17" x14ac:dyDescent="0.35">
      <c r="A14" s="1"/>
      <c r="B14" s="11" t="s">
        <v>18</v>
      </c>
      <c r="C14" s="58"/>
      <c r="D14" s="58"/>
      <c r="E14" s="58"/>
      <c r="F14" s="58"/>
      <c r="G14" s="58"/>
      <c r="H14" s="58"/>
      <c r="I14" s="58"/>
      <c r="J14" s="58"/>
      <c r="K14" s="60"/>
      <c r="L14" s="60"/>
      <c r="M14" s="60"/>
      <c r="N14" s="60"/>
      <c r="O14" s="61">
        <f t="shared" si="1"/>
        <v>0</v>
      </c>
      <c r="P14" s="1"/>
      <c r="Q14" s="1"/>
    </row>
    <row r="15" spans="1:17" x14ac:dyDescent="0.35">
      <c r="A15" s="1"/>
      <c r="B15" s="15" t="s">
        <v>19</v>
      </c>
      <c r="C15" s="58"/>
      <c r="D15" s="58"/>
      <c r="E15" s="58"/>
      <c r="F15" s="58"/>
      <c r="G15" s="58"/>
      <c r="H15" s="58"/>
      <c r="I15" s="58"/>
      <c r="J15" s="58"/>
      <c r="K15" s="60"/>
      <c r="L15" s="60"/>
      <c r="M15" s="60"/>
      <c r="N15" s="60"/>
      <c r="O15" s="62">
        <f t="shared" si="1"/>
        <v>0</v>
      </c>
      <c r="P15" s="1"/>
      <c r="Q15" s="1"/>
    </row>
    <row r="16" spans="1:17" x14ac:dyDescent="0.35">
      <c r="A16" s="1"/>
      <c r="B16" s="9" t="s">
        <v>21</v>
      </c>
      <c r="C16" s="57">
        <f t="shared" ref="C16:N16" si="3">SUM(C17:C19)</f>
        <v>0</v>
      </c>
      <c r="D16" s="57">
        <f t="shared" si="3"/>
        <v>0</v>
      </c>
      <c r="E16" s="57">
        <f t="shared" si="3"/>
        <v>0</v>
      </c>
      <c r="F16" s="57">
        <f t="shared" si="3"/>
        <v>0</v>
      </c>
      <c r="G16" s="57">
        <f t="shared" si="3"/>
        <v>0</v>
      </c>
      <c r="H16" s="57">
        <f t="shared" si="3"/>
        <v>0</v>
      </c>
      <c r="I16" s="57">
        <f t="shared" si="3"/>
        <v>0</v>
      </c>
      <c r="J16" s="57">
        <f t="shared" si="3"/>
        <v>0</v>
      </c>
      <c r="K16" s="57">
        <f t="shared" si="3"/>
        <v>0</v>
      </c>
      <c r="L16" s="57">
        <f t="shared" si="3"/>
        <v>0</v>
      </c>
      <c r="M16" s="57">
        <f t="shared" si="3"/>
        <v>0</v>
      </c>
      <c r="N16" s="57">
        <f t="shared" si="3"/>
        <v>0</v>
      </c>
      <c r="O16" s="57">
        <f t="shared" si="1"/>
        <v>0</v>
      </c>
      <c r="P16" s="1"/>
      <c r="Q16" s="1"/>
    </row>
    <row r="17" spans="1:17" x14ac:dyDescent="0.35">
      <c r="A17" s="1"/>
      <c r="B17" s="11" t="s">
        <v>17</v>
      </c>
      <c r="C17" s="58"/>
      <c r="D17" s="58"/>
      <c r="E17" s="58"/>
      <c r="F17" s="58"/>
      <c r="G17" s="58"/>
      <c r="H17" s="58"/>
      <c r="I17" s="58"/>
      <c r="J17" s="58"/>
      <c r="K17" s="60"/>
      <c r="L17" s="60"/>
      <c r="M17" s="60"/>
      <c r="N17" s="60"/>
      <c r="O17" s="61">
        <f t="shared" si="1"/>
        <v>0</v>
      </c>
      <c r="P17" s="1"/>
      <c r="Q17" s="1"/>
    </row>
    <row r="18" spans="1:17" x14ac:dyDescent="0.35">
      <c r="A18" s="1"/>
      <c r="B18" s="11" t="s">
        <v>18</v>
      </c>
      <c r="C18" s="58"/>
      <c r="D18" s="58"/>
      <c r="E18" s="58"/>
      <c r="F18" s="58"/>
      <c r="G18" s="58"/>
      <c r="H18" s="58"/>
      <c r="I18" s="58"/>
      <c r="J18" s="58"/>
      <c r="K18" s="60"/>
      <c r="L18" s="60"/>
      <c r="M18" s="60"/>
      <c r="N18" s="60"/>
      <c r="O18" s="61">
        <f t="shared" si="1"/>
        <v>0</v>
      </c>
      <c r="P18" s="1"/>
      <c r="Q18" s="1"/>
    </row>
    <row r="19" spans="1:17" x14ac:dyDescent="0.35">
      <c r="A19" s="1"/>
      <c r="B19" s="15" t="s">
        <v>19</v>
      </c>
      <c r="C19" s="58"/>
      <c r="D19" s="58"/>
      <c r="E19" s="58"/>
      <c r="F19" s="58"/>
      <c r="G19" s="58"/>
      <c r="H19" s="58"/>
      <c r="I19" s="58"/>
      <c r="J19" s="58"/>
      <c r="K19" s="60"/>
      <c r="L19" s="60"/>
      <c r="M19" s="60"/>
      <c r="N19" s="60"/>
      <c r="O19" s="62">
        <f t="shared" si="1"/>
        <v>0</v>
      </c>
      <c r="P19" s="1"/>
      <c r="Q19" s="1"/>
    </row>
    <row r="20" spans="1:17" x14ac:dyDescent="0.35">
      <c r="A20" s="1"/>
      <c r="B20" s="9" t="s">
        <v>22</v>
      </c>
      <c r="C20" s="57">
        <f t="shared" ref="C20:N20" si="4">SUM(C21:C23)</f>
        <v>0</v>
      </c>
      <c r="D20" s="57">
        <f t="shared" si="4"/>
        <v>0</v>
      </c>
      <c r="E20" s="57">
        <f t="shared" si="4"/>
        <v>0</v>
      </c>
      <c r="F20" s="57">
        <f t="shared" si="4"/>
        <v>0</v>
      </c>
      <c r="G20" s="57">
        <f t="shared" si="4"/>
        <v>0</v>
      </c>
      <c r="H20" s="57">
        <f t="shared" si="4"/>
        <v>0</v>
      </c>
      <c r="I20" s="57">
        <f t="shared" si="4"/>
        <v>0</v>
      </c>
      <c r="J20" s="57">
        <f t="shared" si="4"/>
        <v>0</v>
      </c>
      <c r="K20" s="57">
        <f t="shared" si="4"/>
        <v>0</v>
      </c>
      <c r="L20" s="57">
        <f t="shared" si="4"/>
        <v>0</v>
      </c>
      <c r="M20" s="57">
        <f t="shared" si="4"/>
        <v>0</v>
      </c>
      <c r="N20" s="57">
        <f t="shared" si="4"/>
        <v>0</v>
      </c>
      <c r="O20" s="57">
        <f t="shared" si="1"/>
        <v>0</v>
      </c>
      <c r="P20" s="1"/>
      <c r="Q20" s="1"/>
    </row>
    <row r="21" spans="1:17" x14ac:dyDescent="0.35">
      <c r="A21" s="1"/>
      <c r="B21" s="11" t="s">
        <v>17</v>
      </c>
      <c r="C21" s="58"/>
      <c r="D21" s="58"/>
      <c r="E21" s="58"/>
      <c r="F21" s="58"/>
      <c r="G21" s="58"/>
      <c r="H21" s="58"/>
      <c r="I21" s="58"/>
      <c r="J21" s="58"/>
      <c r="K21" s="60"/>
      <c r="L21" s="60"/>
      <c r="M21" s="60"/>
      <c r="N21" s="60"/>
      <c r="O21" s="61">
        <f t="shared" si="1"/>
        <v>0</v>
      </c>
      <c r="P21" s="1"/>
      <c r="Q21" s="1"/>
    </row>
    <row r="22" spans="1:17" x14ac:dyDescent="0.35">
      <c r="A22" s="1"/>
      <c r="B22" s="11" t="s">
        <v>18</v>
      </c>
      <c r="C22" s="58"/>
      <c r="D22" s="58"/>
      <c r="E22" s="58"/>
      <c r="F22" s="58"/>
      <c r="G22" s="58"/>
      <c r="H22" s="58"/>
      <c r="I22" s="58"/>
      <c r="J22" s="58"/>
      <c r="K22" s="60"/>
      <c r="L22" s="60"/>
      <c r="M22" s="60"/>
      <c r="N22" s="60"/>
      <c r="O22" s="61">
        <f t="shared" si="1"/>
        <v>0</v>
      </c>
      <c r="P22" s="1"/>
      <c r="Q22" s="1"/>
    </row>
    <row r="23" spans="1:17" x14ac:dyDescent="0.35">
      <c r="A23" s="1"/>
      <c r="B23" s="15" t="s">
        <v>19</v>
      </c>
      <c r="C23" s="58"/>
      <c r="D23" s="58"/>
      <c r="E23" s="58"/>
      <c r="F23" s="58"/>
      <c r="G23" s="58"/>
      <c r="H23" s="58"/>
      <c r="I23" s="58"/>
      <c r="J23" s="58"/>
      <c r="K23" s="60"/>
      <c r="L23" s="60"/>
      <c r="M23" s="60"/>
      <c r="N23" s="60"/>
      <c r="O23" s="62">
        <f t="shared" si="1"/>
        <v>0</v>
      </c>
      <c r="P23" s="1"/>
      <c r="Q23" s="1"/>
    </row>
    <row r="24" spans="1:17" x14ac:dyDescent="0.35">
      <c r="A24" s="1"/>
      <c r="B24" s="9" t="s">
        <v>23</v>
      </c>
      <c r="C24" s="57">
        <f t="shared" ref="C24:N24" si="5">SUM(C25:C27)</f>
        <v>0</v>
      </c>
      <c r="D24" s="57">
        <f t="shared" si="5"/>
        <v>0</v>
      </c>
      <c r="E24" s="57">
        <f t="shared" si="5"/>
        <v>0</v>
      </c>
      <c r="F24" s="57">
        <f t="shared" si="5"/>
        <v>0</v>
      </c>
      <c r="G24" s="57">
        <f t="shared" si="5"/>
        <v>0</v>
      </c>
      <c r="H24" s="57">
        <f t="shared" si="5"/>
        <v>0</v>
      </c>
      <c r="I24" s="57">
        <f t="shared" si="5"/>
        <v>0</v>
      </c>
      <c r="J24" s="57">
        <f t="shared" si="5"/>
        <v>0</v>
      </c>
      <c r="K24" s="57">
        <f t="shared" si="5"/>
        <v>0</v>
      </c>
      <c r="L24" s="57">
        <f t="shared" si="5"/>
        <v>0</v>
      </c>
      <c r="M24" s="57">
        <f t="shared" si="5"/>
        <v>0</v>
      </c>
      <c r="N24" s="57">
        <f t="shared" si="5"/>
        <v>0</v>
      </c>
      <c r="O24" s="57">
        <f t="shared" si="1"/>
        <v>0</v>
      </c>
      <c r="P24" s="1"/>
      <c r="Q24" s="1"/>
    </row>
    <row r="25" spans="1:17" x14ac:dyDescent="0.35">
      <c r="A25" s="1"/>
      <c r="B25" s="11" t="s">
        <v>17</v>
      </c>
      <c r="C25" s="58"/>
      <c r="D25" s="58"/>
      <c r="E25" s="58"/>
      <c r="F25" s="58"/>
      <c r="G25" s="58"/>
      <c r="H25" s="58"/>
      <c r="I25" s="58"/>
      <c r="J25" s="58"/>
      <c r="K25" s="60"/>
      <c r="L25" s="60"/>
      <c r="M25" s="60"/>
      <c r="N25" s="60"/>
      <c r="O25" s="61">
        <f t="shared" si="1"/>
        <v>0</v>
      </c>
      <c r="P25" s="1"/>
      <c r="Q25" s="1"/>
    </row>
    <row r="26" spans="1:17" x14ac:dyDescent="0.35">
      <c r="A26" s="1"/>
      <c r="B26" s="11" t="s">
        <v>18</v>
      </c>
      <c r="C26" s="58"/>
      <c r="D26" s="58"/>
      <c r="E26" s="58"/>
      <c r="F26" s="58"/>
      <c r="G26" s="58"/>
      <c r="H26" s="58"/>
      <c r="I26" s="58"/>
      <c r="J26" s="58"/>
      <c r="K26" s="60"/>
      <c r="L26" s="60"/>
      <c r="M26" s="60"/>
      <c r="N26" s="60"/>
      <c r="O26" s="61">
        <f t="shared" si="1"/>
        <v>0</v>
      </c>
      <c r="P26" s="1"/>
      <c r="Q26" s="1"/>
    </row>
    <row r="27" spans="1:17" x14ac:dyDescent="0.35">
      <c r="A27" s="1"/>
      <c r="B27" s="15" t="s">
        <v>19</v>
      </c>
      <c r="C27" s="58"/>
      <c r="D27" s="58"/>
      <c r="E27" s="58"/>
      <c r="F27" s="58"/>
      <c r="G27" s="58"/>
      <c r="H27" s="58"/>
      <c r="I27" s="58"/>
      <c r="J27" s="58"/>
      <c r="K27" s="60"/>
      <c r="L27" s="60"/>
      <c r="M27" s="60"/>
      <c r="N27" s="60"/>
      <c r="O27" s="62">
        <f t="shared" si="1"/>
        <v>0</v>
      </c>
      <c r="P27" s="1"/>
      <c r="Q27" s="1"/>
    </row>
    <row r="28" spans="1:17" x14ac:dyDescent="0.35">
      <c r="A28" s="1"/>
      <c r="B28" s="9" t="s">
        <v>24</v>
      </c>
      <c r="C28" s="57">
        <f t="shared" ref="C28:N28" si="6">SUM(C29:C31)</f>
        <v>0</v>
      </c>
      <c r="D28" s="57">
        <f t="shared" si="6"/>
        <v>0</v>
      </c>
      <c r="E28" s="57">
        <f t="shared" si="6"/>
        <v>0</v>
      </c>
      <c r="F28" s="57">
        <f t="shared" si="6"/>
        <v>0</v>
      </c>
      <c r="G28" s="57">
        <f t="shared" si="6"/>
        <v>0</v>
      </c>
      <c r="H28" s="57">
        <f t="shared" si="6"/>
        <v>0</v>
      </c>
      <c r="I28" s="57">
        <f t="shared" si="6"/>
        <v>0</v>
      </c>
      <c r="J28" s="57">
        <f t="shared" si="6"/>
        <v>0</v>
      </c>
      <c r="K28" s="57">
        <f t="shared" si="6"/>
        <v>0</v>
      </c>
      <c r="L28" s="57">
        <f t="shared" si="6"/>
        <v>0</v>
      </c>
      <c r="M28" s="57">
        <f t="shared" si="6"/>
        <v>0</v>
      </c>
      <c r="N28" s="57">
        <f t="shared" si="6"/>
        <v>0</v>
      </c>
      <c r="O28" s="57">
        <f t="shared" si="1"/>
        <v>0</v>
      </c>
      <c r="P28" s="1"/>
      <c r="Q28" s="1"/>
    </row>
    <row r="29" spans="1:17" x14ac:dyDescent="0.35">
      <c r="A29" s="1"/>
      <c r="B29" s="11" t="s">
        <v>17</v>
      </c>
      <c r="C29" s="58"/>
      <c r="D29" s="58"/>
      <c r="E29" s="58"/>
      <c r="F29" s="58"/>
      <c r="G29" s="58"/>
      <c r="H29" s="58"/>
      <c r="I29" s="58"/>
      <c r="J29" s="58"/>
      <c r="K29" s="60"/>
      <c r="L29" s="60"/>
      <c r="M29" s="60"/>
      <c r="N29" s="60"/>
      <c r="O29" s="61">
        <f t="shared" si="1"/>
        <v>0</v>
      </c>
      <c r="P29" s="1"/>
      <c r="Q29" s="1"/>
    </row>
    <row r="30" spans="1:17" x14ac:dyDescent="0.35">
      <c r="A30" s="1"/>
      <c r="B30" s="11" t="s">
        <v>18</v>
      </c>
      <c r="C30" s="58"/>
      <c r="D30" s="58"/>
      <c r="E30" s="58"/>
      <c r="F30" s="58"/>
      <c r="G30" s="58"/>
      <c r="H30" s="58"/>
      <c r="I30" s="58"/>
      <c r="J30" s="58"/>
      <c r="K30" s="60"/>
      <c r="L30" s="60"/>
      <c r="M30" s="60"/>
      <c r="N30" s="60"/>
      <c r="O30" s="61">
        <f t="shared" si="1"/>
        <v>0</v>
      </c>
      <c r="P30" s="1"/>
      <c r="Q30" s="1"/>
    </row>
    <row r="31" spans="1:17" x14ac:dyDescent="0.35">
      <c r="A31" s="1"/>
      <c r="B31" s="15" t="s">
        <v>19</v>
      </c>
      <c r="C31" s="58"/>
      <c r="D31" s="58"/>
      <c r="E31" s="58"/>
      <c r="F31" s="58"/>
      <c r="G31" s="58"/>
      <c r="H31" s="58"/>
      <c r="I31" s="58"/>
      <c r="J31" s="58"/>
      <c r="K31" s="60"/>
      <c r="L31" s="60"/>
      <c r="M31" s="60"/>
      <c r="N31" s="60"/>
      <c r="O31" s="62">
        <f t="shared" si="1"/>
        <v>0</v>
      </c>
      <c r="P31" s="1"/>
      <c r="Q31" s="1"/>
    </row>
    <row r="32" spans="1:17" x14ac:dyDescent="0.35">
      <c r="A32" s="1"/>
      <c r="B32" s="9" t="s">
        <v>25</v>
      </c>
      <c r="C32" s="57">
        <f t="shared" ref="C32:N32" si="7">SUM(C33:C35)</f>
        <v>0</v>
      </c>
      <c r="D32" s="57">
        <f t="shared" si="7"/>
        <v>0</v>
      </c>
      <c r="E32" s="57">
        <f t="shared" si="7"/>
        <v>0</v>
      </c>
      <c r="F32" s="57">
        <f t="shared" si="7"/>
        <v>0</v>
      </c>
      <c r="G32" s="57">
        <f t="shared" si="7"/>
        <v>0</v>
      </c>
      <c r="H32" s="57">
        <f t="shared" si="7"/>
        <v>0</v>
      </c>
      <c r="I32" s="57">
        <f t="shared" si="7"/>
        <v>0</v>
      </c>
      <c r="J32" s="57">
        <f t="shared" si="7"/>
        <v>0</v>
      </c>
      <c r="K32" s="57">
        <f t="shared" si="7"/>
        <v>0</v>
      </c>
      <c r="L32" s="57">
        <f t="shared" si="7"/>
        <v>0</v>
      </c>
      <c r="M32" s="57">
        <f t="shared" si="7"/>
        <v>0</v>
      </c>
      <c r="N32" s="57">
        <f t="shared" si="7"/>
        <v>0</v>
      </c>
      <c r="O32" s="57">
        <f t="shared" si="1"/>
        <v>0</v>
      </c>
      <c r="P32" s="1"/>
      <c r="Q32" s="1"/>
    </row>
    <row r="33" spans="1:17" x14ac:dyDescent="0.35">
      <c r="A33" s="1"/>
      <c r="B33" s="11" t="s">
        <v>17</v>
      </c>
      <c r="C33" s="58"/>
      <c r="D33" s="58"/>
      <c r="E33" s="58"/>
      <c r="F33" s="58"/>
      <c r="G33" s="58"/>
      <c r="H33" s="58"/>
      <c r="I33" s="58"/>
      <c r="J33" s="58"/>
      <c r="K33" s="60"/>
      <c r="L33" s="60"/>
      <c r="M33" s="60"/>
      <c r="N33" s="60"/>
      <c r="O33" s="61">
        <f t="shared" si="1"/>
        <v>0</v>
      </c>
      <c r="P33" s="1"/>
      <c r="Q33" s="1"/>
    </row>
    <row r="34" spans="1:17" x14ac:dyDescent="0.35">
      <c r="A34" s="1"/>
      <c r="B34" s="11" t="s">
        <v>18</v>
      </c>
      <c r="C34" s="58"/>
      <c r="D34" s="58"/>
      <c r="E34" s="58"/>
      <c r="F34" s="58"/>
      <c r="G34" s="58"/>
      <c r="H34" s="58"/>
      <c r="I34" s="58"/>
      <c r="J34" s="58"/>
      <c r="K34" s="60"/>
      <c r="L34" s="60"/>
      <c r="M34" s="60"/>
      <c r="N34" s="60"/>
      <c r="O34" s="61">
        <f t="shared" si="1"/>
        <v>0</v>
      </c>
      <c r="P34" s="1"/>
      <c r="Q34" s="1"/>
    </row>
    <row r="35" spans="1:17" x14ac:dyDescent="0.35">
      <c r="A35" s="1"/>
      <c r="B35" s="15" t="s">
        <v>19</v>
      </c>
      <c r="C35" s="58"/>
      <c r="D35" s="58"/>
      <c r="E35" s="58"/>
      <c r="F35" s="58"/>
      <c r="G35" s="58"/>
      <c r="H35" s="58"/>
      <c r="I35" s="58"/>
      <c r="J35" s="58"/>
      <c r="K35" s="60"/>
      <c r="L35" s="60"/>
      <c r="M35" s="60"/>
      <c r="N35" s="60"/>
      <c r="O35" s="62">
        <f t="shared" si="1"/>
        <v>0</v>
      </c>
      <c r="P35" s="1"/>
      <c r="Q35" s="1"/>
    </row>
    <row r="36" spans="1:17" ht="15" thickBot="1" x14ac:dyDescent="0.4">
      <c r="A36" s="1"/>
      <c r="B36" s="17" t="s">
        <v>15</v>
      </c>
      <c r="C36" s="63">
        <f>SUM(C32,C28,C24,C20,C16,C12,C8)</f>
        <v>1675070837.9999981</v>
      </c>
      <c r="D36" s="63">
        <f t="shared" ref="D36:N36" si="8">SUM(D32,D28,D24,D20,D16,D12,D8)</f>
        <v>0</v>
      </c>
      <c r="E36" s="63">
        <f t="shared" si="8"/>
        <v>10063349094.779999</v>
      </c>
      <c r="F36" s="63">
        <f t="shared" si="8"/>
        <v>0</v>
      </c>
      <c r="G36" s="63">
        <f t="shared" si="8"/>
        <v>0</v>
      </c>
      <c r="H36" s="63">
        <f t="shared" si="8"/>
        <v>0</v>
      </c>
      <c r="I36" s="63">
        <f t="shared" si="8"/>
        <v>0</v>
      </c>
      <c r="J36" s="63">
        <f t="shared" si="8"/>
        <v>2101240404.6099935</v>
      </c>
      <c r="K36" s="63">
        <f t="shared" si="8"/>
        <v>0</v>
      </c>
      <c r="L36" s="63">
        <f>SUM(L32,L28,L24,L20,L16,L12,L8)</f>
        <v>0</v>
      </c>
      <c r="M36" s="63">
        <f t="shared" si="8"/>
        <v>0</v>
      </c>
      <c r="N36" s="63">
        <f t="shared" si="8"/>
        <v>0</v>
      </c>
      <c r="O36" s="64">
        <f t="shared" si="1"/>
        <v>13839660337.38999</v>
      </c>
      <c r="P36" s="1"/>
      <c r="Q36" s="1"/>
    </row>
    <row r="37" spans="1:17" ht="15" thickTop="1" x14ac:dyDescent="0.35">
      <c r="A37" s="1"/>
      <c r="B37" s="20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1"/>
      <c r="Q37" s="1"/>
    </row>
    <row r="38" spans="1:17" x14ac:dyDescent="0.35">
      <c r="A38" s="1"/>
      <c r="B38" s="22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1"/>
      <c r="Q38" s="1"/>
    </row>
    <row r="39" spans="1:17" x14ac:dyDescent="0.35">
      <c r="A39" s="1"/>
      <c r="B39" s="24" t="s">
        <v>26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>
        <f>SUM(C39:N39)</f>
        <v>0</v>
      </c>
      <c r="P39" s="1"/>
      <c r="Q39" s="1"/>
    </row>
    <row r="40" spans="1:17" x14ac:dyDescent="0.35">
      <c r="A40" s="1"/>
      <c r="B40" s="1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1"/>
      <c r="Q40" s="1"/>
    </row>
    <row r="41" spans="1:17" ht="73.5" x14ac:dyDescent="0.35">
      <c r="A41" s="1"/>
      <c r="B41" s="6" t="s">
        <v>2</v>
      </c>
      <c r="C41" s="55" t="s">
        <v>3</v>
      </c>
      <c r="D41" s="55" t="s">
        <v>4</v>
      </c>
      <c r="E41" s="55" t="s">
        <v>5</v>
      </c>
      <c r="F41" s="55" t="s">
        <v>6</v>
      </c>
      <c r="G41" s="55" t="s">
        <v>7</v>
      </c>
      <c r="H41" s="55" t="s">
        <v>27</v>
      </c>
      <c r="I41" s="55" t="s">
        <v>9</v>
      </c>
      <c r="J41" s="55" t="s">
        <v>10</v>
      </c>
      <c r="K41" s="55" t="s">
        <v>11</v>
      </c>
      <c r="L41" s="55" t="s">
        <v>12</v>
      </c>
      <c r="M41" s="55" t="s">
        <v>13</v>
      </c>
      <c r="N41" s="55" t="s">
        <v>14</v>
      </c>
      <c r="O41" s="56" t="s">
        <v>15</v>
      </c>
      <c r="P41" s="1"/>
      <c r="Q41" s="1"/>
    </row>
    <row r="42" spans="1:17" x14ac:dyDescent="0.35">
      <c r="A42" s="1"/>
      <c r="B42" s="9" t="s">
        <v>28</v>
      </c>
      <c r="C42" s="57">
        <f t="shared" ref="C42:N42" si="9">SUM(C43:C45)</f>
        <v>0</v>
      </c>
      <c r="D42" s="57">
        <f t="shared" si="9"/>
        <v>0</v>
      </c>
      <c r="E42" s="57">
        <f t="shared" si="9"/>
        <v>0</v>
      </c>
      <c r="F42" s="57">
        <f t="shared" si="9"/>
        <v>0</v>
      </c>
      <c r="G42" s="57">
        <f t="shared" si="9"/>
        <v>0</v>
      </c>
      <c r="H42" s="57">
        <f t="shared" si="9"/>
        <v>0</v>
      </c>
      <c r="I42" s="57">
        <f t="shared" si="9"/>
        <v>0</v>
      </c>
      <c r="J42" s="57">
        <f t="shared" si="9"/>
        <v>0</v>
      </c>
      <c r="K42" s="57">
        <f t="shared" si="9"/>
        <v>0</v>
      </c>
      <c r="L42" s="57">
        <f t="shared" si="9"/>
        <v>0</v>
      </c>
      <c r="M42" s="57">
        <f t="shared" si="9"/>
        <v>0</v>
      </c>
      <c r="N42" s="57">
        <f t="shared" si="9"/>
        <v>0</v>
      </c>
      <c r="O42" s="57">
        <f>SUM(C42:N42)</f>
        <v>0</v>
      </c>
      <c r="P42" s="1"/>
      <c r="Q42" s="1"/>
    </row>
    <row r="43" spans="1:17" x14ac:dyDescent="0.35">
      <c r="A43" s="1"/>
      <c r="B43" s="11" t="s">
        <v>17</v>
      </c>
      <c r="C43" s="58"/>
      <c r="D43" s="58"/>
      <c r="E43" s="58"/>
      <c r="F43" s="58"/>
      <c r="G43" s="58"/>
      <c r="H43" s="58"/>
      <c r="I43" s="58"/>
      <c r="J43" s="58"/>
      <c r="K43" s="60"/>
      <c r="L43" s="60"/>
      <c r="M43" s="60"/>
      <c r="N43" s="60"/>
      <c r="O43" s="61">
        <f>SUM(C43:N43)</f>
        <v>0</v>
      </c>
      <c r="P43" s="1"/>
      <c r="Q43" s="1"/>
    </row>
    <row r="44" spans="1:17" x14ac:dyDescent="0.35">
      <c r="A44" s="1"/>
      <c r="B44" s="11" t="s">
        <v>18</v>
      </c>
      <c r="C44" s="58"/>
      <c r="D44" s="58"/>
      <c r="E44" s="58"/>
      <c r="F44" s="58"/>
      <c r="G44" s="58"/>
      <c r="H44" s="58"/>
      <c r="I44" s="58"/>
      <c r="J44" s="58"/>
      <c r="K44" s="60"/>
      <c r="L44" s="60"/>
      <c r="M44" s="60"/>
      <c r="N44" s="60"/>
      <c r="O44" s="61">
        <f>SUM(C44:N44)</f>
        <v>0</v>
      </c>
      <c r="P44" s="1"/>
      <c r="Q44" s="1"/>
    </row>
    <row r="45" spans="1:17" x14ac:dyDescent="0.35">
      <c r="A45" s="1"/>
      <c r="B45" s="15" t="s">
        <v>19</v>
      </c>
      <c r="C45" s="68"/>
      <c r="D45" s="68"/>
      <c r="E45" s="68"/>
      <c r="F45" s="68"/>
      <c r="G45" s="68"/>
      <c r="H45" s="68"/>
      <c r="I45" s="68"/>
      <c r="J45" s="68"/>
      <c r="K45" s="69"/>
      <c r="L45" s="69"/>
      <c r="M45" s="69"/>
      <c r="N45" s="69"/>
      <c r="O45" s="62">
        <f>SUM(C45:N45)</f>
        <v>0</v>
      </c>
      <c r="P45" s="1"/>
      <c r="Q45" s="1"/>
    </row>
    <row r="46" spans="1:17" x14ac:dyDescent="0.35">
      <c r="A46" s="1"/>
      <c r="B46" s="1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1"/>
      <c r="Q46" s="1"/>
    </row>
    <row r="47" spans="1:17" x14ac:dyDescent="0.35">
      <c r="A47" s="1"/>
      <c r="B47" s="1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1"/>
      <c r="Q47" s="1"/>
    </row>
    <row r="48" spans="1:17" x14ac:dyDescent="0.35">
      <c r="A48" s="1"/>
      <c r="B48" s="24" t="s">
        <v>29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>
        <f>SUM(C48:N48)</f>
        <v>0</v>
      </c>
      <c r="P48" s="1"/>
      <c r="Q48" s="1"/>
    </row>
    <row r="49" spans="1:17" x14ac:dyDescent="0.35">
      <c r="A49" s="1"/>
      <c r="B49" s="22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70"/>
      <c r="P49" s="1"/>
      <c r="Q49" s="1"/>
    </row>
    <row r="50" spans="1:17" ht="73.5" x14ac:dyDescent="0.35">
      <c r="A50" s="1"/>
      <c r="B50" s="6" t="s">
        <v>30</v>
      </c>
      <c r="C50" s="55" t="s">
        <v>3</v>
      </c>
      <c r="D50" s="55" t="s">
        <v>4</v>
      </c>
      <c r="E50" s="55" t="s">
        <v>5</v>
      </c>
      <c r="F50" s="55" t="s">
        <v>6</v>
      </c>
      <c r="G50" s="55" t="s">
        <v>7</v>
      </c>
      <c r="H50" s="55" t="s">
        <v>27</v>
      </c>
      <c r="I50" s="55" t="s">
        <v>9</v>
      </c>
      <c r="J50" s="55" t="s">
        <v>10</v>
      </c>
      <c r="K50" s="55" t="s">
        <v>11</v>
      </c>
      <c r="L50" s="55" t="s">
        <v>12</v>
      </c>
      <c r="M50" s="55" t="s">
        <v>13</v>
      </c>
      <c r="N50" s="55" t="s">
        <v>14</v>
      </c>
      <c r="O50" s="56" t="s">
        <v>15</v>
      </c>
      <c r="P50" s="1"/>
      <c r="Q50" s="1"/>
    </row>
    <row r="51" spans="1:17" x14ac:dyDescent="0.35">
      <c r="A51" s="1"/>
      <c r="B51" s="9" t="s">
        <v>31</v>
      </c>
      <c r="C51" s="57">
        <f t="shared" ref="C51:N51" si="10">SUM(C52:C54)</f>
        <v>2848</v>
      </c>
      <c r="D51" s="57">
        <f t="shared" si="10"/>
        <v>0</v>
      </c>
      <c r="E51" s="57">
        <f t="shared" si="10"/>
        <v>9458</v>
      </c>
      <c r="F51" s="57">
        <f t="shared" si="10"/>
        <v>0</v>
      </c>
      <c r="G51" s="57">
        <f t="shared" si="10"/>
        <v>0</v>
      </c>
      <c r="H51" s="57">
        <f t="shared" si="10"/>
        <v>0</v>
      </c>
      <c r="I51" s="57">
        <f t="shared" si="10"/>
        <v>0</v>
      </c>
      <c r="J51" s="57">
        <f t="shared" si="10"/>
        <v>9303</v>
      </c>
      <c r="K51" s="57">
        <f t="shared" si="10"/>
        <v>0</v>
      </c>
      <c r="L51" s="57">
        <f t="shared" si="10"/>
        <v>0</v>
      </c>
      <c r="M51" s="57">
        <f t="shared" si="10"/>
        <v>0</v>
      </c>
      <c r="N51" s="57">
        <f t="shared" si="10"/>
        <v>0</v>
      </c>
      <c r="O51" s="57">
        <f>SUM(C51:N51)</f>
        <v>21609</v>
      </c>
      <c r="P51" s="1"/>
      <c r="Q51" s="1"/>
    </row>
    <row r="52" spans="1:17" x14ac:dyDescent="0.35">
      <c r="A52" s="1"/>
      <c r="B52" s="11" t="s">
        <v>17</v>
      </c>
      <c r="C52" s="58"/>
      <c r="D52" s="58"/>
      <c r="E52" s="58"/>
      <c r="F52" s="58"/>
      <c r="G52" s="58"/>
      <c r="H52" s="58"/>
      <c r="I52" s="58"/>
      <c r="J52" s="58"/>
      <c r="K52" s="60"/>
      <c r="L52" s="60"/>
      <c r="M52" s="60"/>
      <c r="N52" s="60"/>
      <c r="O52" s="61">
        <f>SUM(C52:N52)</f>
        <v>0</v>
      </c>
      <c r="P52" s="1"/>
      <c r="Q52" s="1"/>
    </row>
    <row r="53" spans="1:17" x14ac:dyDescent="0.35">
      <c r="A53" s="1"/>
      <c r="B53" s="11" t="s">
        <v>18</v>
      </c>
      <c r="C53" s="58">
        <v>2848</v>
      </c>
      <c r="D53" s="58"/>
      <c r="E53" s="58">
        <v>9458</v>
      </c>
      <c r="F53" s="58"/>
      <c r="G53" s="58"/>
      <c r="H53" s="58"/>
      <c r="I53" s="58"/>
      <c r="J53" s="58">
        <v>9303</v>
      </c>
      <c r="K53" s="60"/>
      <c r="L53" s="60"/>
      <c r="M53" s="60"/>
      <c r="N53" s="60"/>
      <c r="O53" s="61">
        <f>SUM(C53:N53)</f>
        <v>21609</v>
      </c>
      <c r="P53" s="1"/>
      <c r="Q53" s="1"/>
    </row>
    <row r="54" spans="1:17" x14ac:dyDescent="0.35">
      <c r="A54" s="1"/>
      <c r="B54" s="15" t="s">
        <v>19</v>
      </c>
      <c r="C54" s="68"/>
      <c r="D54" s="68"/>
      <c r="E54" s="68"/>
      <c r="F54" s="68"/>
      <c r="G54" s="68"/>
      <c r="H54" s="68"/>
      <c r="I54" s="68"/>
      <c r="J54" s="68"/>
      <c r="K54" s="69"/>
      <c r="L54" s="69"/>
      <c r="M54" s="69"/>
      <c r="N54" s="69"/>
      <c r="O54" s="62">
        <f>SUM(C54:N54)</f>
        <v>0</v>
      </c>
      <c r="P54" s="1"/>
      <c r="Q54" s="1"/>
    </row>
    <row r="55" spans="1:17" x14ac:dyDescent="0.35">
      <c r="A55" s="1"/>
      <c r="B55" s="22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70"/>
      <c r="P55" s="1"/>
      <c r="Q55" s="1"/>
    </row>
    <row r="56" spans="1:17" x14ac:dyDescent="0.35">
      <c r="A56" s="1"/>
      <c r="B56" s="22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70"/>
      <c r="P56" s="1"/>
      <c r="Q56" s="1"/>
    </row>
    <row r="57" spans="1:17" x14ac:dyDescent="0.35">
      <c r="A57" s="1"/>
      <c r="B57" s="24" t="s">
        <v>32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66"/>
      <c r="P57" s="1"/>
      <c r="Q57" s="1"/>
    </row>
    <row r="58" spans="1:17" x14ac:dyDescent="0.35">
      <c r="A58" s="1"/>
      <c r="B58" s="30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3"/>
      <c r="P58" s="1"/>
      <c r="Q58" s="1"/>
    </row>
    <row r="59" spans="1:17" ht="73.5" x14ac:dyDescent="0.35">
      <c r="A59" s="1"/>
      <c r="B59" s="6" t="s">
        <v>33</v>
      </c>
      <c r="C59" s="55" t="s">
        <v>3</v>
      </c>
      <c r="D59" s="55" t="s">
        <v>4</v>
      </c>
      <c r="E59" s="55" t="s">
        <v>5</v>
      </c>
      <c r="F59" s="55" t="s">
        <v>6</v>
      </c>
      <c r="G59" s="55" t="s">
        <v>7</v>
      </c>
      <c r="H59" s="55" t="s">
        <v>27</v>
      </c>
      <c r="I59" s="55" t="s">
        <v>9</v>
      </c>
      <c r="J59" s="55" t="s">
        <v>10</v>
      </c>
      <c r="K59" s="55" t="s">
        <v>11</v>
      </c>
      <c r="L59" s="55" t="s">
        <v>12</v>
      </c>
      <c r="M59" s="55" t="s">
        <v>13</v>
      </c>
      <c r="N59" s="55" t="s">
        <v>14</v>
      </c>
      <c r="O59" s="56" t="s">
        <v>15</v>
      </c>
      <c r="P59" s="1"/>
      <c r="Q59" s="1"/>
    </row>
    <row r="60" spans="1:17" x14ac:dyDescent="0.35">
      <c r="A60" s="1"/>
      <c r="B60" s="9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5"/>
      <c r="P60" s="1"/>
      <c r="Q60" s="1"/>
    </row>
    <row r="61" spans="1:17" x14ac:dyDescent="0.35">
      <c r="A61" s="1"/>
      <c r="B61" s="35" t="s">
        <v>34</v>
      </c>
      <c r="C61" s="76">
        <f>SUM(C62,C66)</f>
        <v>58233396.450000122</v>
      </c>
      <c r="D61" s="76">
        <f t="shared" ref="D61:N61" si="11">SUM(D62,D66)</f>
        <v>0</v>
      </c>
      <c r="E61" s="76">
        <f t="shared" si="11"/>
        <v>347522218.19999987</v>
      </c>
      <c r="F61" s="76">
        <f t="shared" si="11"/>
        <v>0</v>
      </c>
      <c r="G61" s="76">
        <f t="shared" si="11"/>
        <v>0</v>
      </c>
      <c r="H61" s="76">
        <f t="shared" si="11"/>
        <v>0</v>
      </c>
      <c r="I61" s="76">
        <f t="shared" si="11"/>
        <v>0</v>
      </c>
      <c r="J61" s="76">
        <f t="shared" si="11"/>
        <v>116932221.90999995</v>
      </c>
      <c r="K61" s="76">
        <f t="shared" si="11"/>
        <v>0</v>
      </c>
      <c r="L61" s="76">
        <f t="shared" si="11"/>
        <v>0</v>
      </c>
      <c r="M61" s="76">
        <f t="shared" si="11"/>
        <v>0</v>
      </c>
      <c r="N61" s="76">
        <f t="shared" si="11"/>
        <v>0</v>
      </c>
      <c r="O61" s="77">
        <f t="shared" ref="O61:O69" si="12">SUM(C61:N61)</f>
        <v>522687836.55999994</v>
      </c>
      <c r="P61" s="1"/>
      <c r="Q61" s="1"/>
    </row>
    <row r="62" spans="1:17" x14ac:dyDescent="0.35">
      <c r="A62" s="1"/>
      <c r="B62" s="9" t="s">
        <v>35</v>
      </c>
      <c r="C62" s="57">
        <f t="shared" ref="C62:N62" si="13">SUM(C63:C65)</f>
        <v>55412646.980000123</v>
      </c>
      <c r="D62" s="57">
        <f t="shared" si="13"/>
        <v>0</v>
      </c>
      <c r="E62" s="57">
        <f t="shared" si="13"/>
        <v>347186305.40999985</v>
      </c>
      <c r="F62" s="57">
        <f t="shared" si="13"/>
        <v>0</v>
      </c>
      <c r="G62" s="57">
        <f t="shared" si="13"/>
        <v>0</v>
      </c>
      <c r="H62" s="57">
        <f t="shared" si="13"/>
        <v>0</v>
      </c>
      <c r="I62" s="57">
        <f t="shared" si="13"/>
        <v>0</v>
      </c>
      <c r="J62" s="57">
        <f t="shared" si="13"/>
        <v>108758458.41999996</v>
      </c>
      <c r="K62" s="57">
        <f t="shared" si="13"/>
        <v>0</v>
      </c>
      <c r="L62" s="57">
        <f t="shared" si="13"/>
        <v>0</v>
      </c>
      <c r="M62" s="57">
        <f t="shared" si="13"/>
        <v>0</v>
      </c>
      <c r="N62" s="57">
        <f t="shared" si="13"/>
        <v>0</v>
      </c>
      <c r="O62" s="78">
        <f t="shared" si="12"/>
        <v>511357410.80999994</v>
      </c>
      <c r="P62" s="1"/>
      <c r="Q62" s="1"/>
    </row>
    <row r="63" spans="1:17" x14ac:dyDescent="0.35">
      <c r="A63" s="1"/>
      <c r="B63" s="11" t="s">
        <v>17</v>
      </c>
      <c r="C63" s="58"/>
      <c r="D63" s="58"/>
      <c r="E63" s="58"/>
      <c r="F63" s="58"/>
      <c r="G63" s="58"/>
      <c r="H63" s="58"/>
      <c r="I63" s="58"/>
      <c r="J63" s="58"/>
      <c r="K63" s="60"/>
      <c r="L63" s="60"/>
      <c r="M63" s="60"/>
      <c r="N63" s="60"/>
      <c r="O63" s="79">
        <f t="shared" si="12"/>
        <v>0</v>
      </c>
      <c r="P63" s="1"/>
      <c r="Q63" s="1"/>
    </row>
    <row r="64" spans="1:17" x14ac:dyDescent="0.35">
      <c r="A64" s="1"/>
      <c r="B64" s="11" t="s">
        <v>18</v>
      </c>
      <c r="C64" s="58">
        <v>52661147.130000122</v>
      </c>
      <c r="D64" s="58"/>
      <c r="E64" s="58">
        <v>347009613.12999988</v>
      </c>
      <c r="F64" s="58"/>
      <c r="G64" s="58"/>
      <c r="H64" s="58"/>
      <c r="I64" s="58"/>
      <c r="J64" s="58">
        <v>103780674.20999995</v>
      </c>
      <c r="K64" s="60"/>
      <c r="L64" s="60"/>
      <c r="M64" s="60"/>
      <c r="N64" s="60"/>
      <c r="O64" s="79">
        <f t="shared" si="12"/>
        <v>503451434.46999991</v>
      </c>
      <c r="P64" s="1"/>
      <c r="Q64" s="1"/>
    </row>
    <row r="65" spans="1:17" x14ac:dyDescent="0.35">
      <c r="A65" s="1"/>
      <c r="B65" s="15" t="s">
        <v>19</v>
      </c>
      <c r="C65" s="68">
        <v>2751499.85</v>
      </c>
      <c r="D65" s="68"/>
      <c r="E65" s="68">
        <v>176692.28</v>
      </c>
      <c r="F65" s="68"/>
      <c r="G65" s="68"/>
      <c r="H65" s="68"/>
      <c r="I65" s="68"/>
      <c r="J65" s="68">
        <v>4977784.2100000009</v>
      </c>
      <c r="K65" s="69"/>
      <c r="L65" s="69"/>
      <c r="M65" s="69"/>
      <c r="N65" s="69"/>
      <c r="O65" s="80">
        <f t="shared" si="12"/>
        <v>7905976.3400000008</v>
      </c>
      <c r="P65" s="1"/>
      <c r="Q65" s="1"/>
    </row>
    <row r="66" spans="1:17" x14ac:dyDescent="0.35">
      <c r="A66" s="1"/>
      <c r="B66" s="9" t="s">
        <v>36</v>
      </c>
      <c r="C66" s="81">
        <f t="shared" ref="C66:N66" si="14">SUM(C67:C69)</f>
        <v>2820749.4700000007</v>
      </c>
      <c r="D66" s="81">
        <f t="shared" si="14"/>
        <v>0</v>
      </c>
      <c r="E66" s="81">
        <f t="shared" si="14"/>
        <v>335912.7900000001</v>
      </c>
      <c r="F66" s="81">
        <f t="shared" si="14"/>
        <v>0</v>
      </c>
      <c r="G66" s="81">
        <f t="shared" si="14"/>
        <v>0</v>
      </c>
      <c r="H66" s="81">
        <f t="shared" si="14"/>
        <v>0</v>
      </c>
      <c r="I66" s="81">
        <f t="shared" si="14"/>
        <v>0</v>
      </c>
      <c r="J66" s="81">
        <f t="shared" si="14"/>
        <v>8173763.4899999946</v>
      </c>
      <c r="K66" s="81">
        <f t="shared" si="14"/>
        <v>0</v>
      </c>
      <c r="L66" s="81">
        <f t="shared" si="14"/>
        <v>0</v>
      </c>
      <c r="M66" s="81">
        <f t="shared" si="14"/>
        <v>0</v>
      </c>
      <c r="N66" s="81">
        <f t="shared" si="14"/>
        <v>0</v>
      </c>
      <c r="O66" s="82">
        <f t="shared" si="12"/>
        <v>11330425.749999996</v>
      </c>
      <c r="P66" s="1"/>
      <c r="Q66" s="1"/>
    </row>
    <row r="67" spans="1:17" x14ac:dyDescent="0.35">
      <c r="A67" s="1"/>
      <c r="B67" s="11" t="s">
        <v>17</v>
      </c>
      <c r="C67" s="58"/>
      <c r="D67" s="58"/>
      <c r="E67" s="58"/>
      <c r="F67" s="58"/>
      <c r="G67" s="58"/>
      <c r="H67" s="58"/>
      <c r="I67" s="58"/>
      <c r="J67" s="58"/>
      <c r="K67" s="60"/>
      <c r="L67" s="60"/>
      <c r="M67" s="60"/>
      <c r="N67" s="60"/>
      <c r="O67" s="79">
        <f t="shared" si="12"/>
        <v>0</v>
      </c>
      <c r="P67" s="1"/>
      <c r="Q67" s="1"/>
    </row>
    <row r="68" spans="1:17" x14ac:dyDescent="0.35">
      <c r="A68" s="1"/>
      <c r="B68" s="11" t="s">
        <v>18</v>
      </c>
      <c r="C68" s="58">
        <v>2530376.790000001</v>
      </c>
      <c r="D68" s="58"/>
      <c r="E68" s="58">
        <v>335912.7900000001</v>
      </c>
      <c r="F68" s="58"/>
      <c r="G68" s="58"/>
      <c r="H68" s="58"/>
      <c r="I68" s="58"/>
      <c r="J68" s="58">
        <v>6770793.1199999936</v>
      </c>
      <c r="K68" s="60"/>
      <c r="L68" s="60"/>
      <c r="M68" s="60"/>
      <c r="N68" s="60"/>
      <c r="O68" s="79">
        <f t="shared" si="12"/>
        <v>9637082.6999999955</v>
      </c>
      <c r="P68" s="1"/>
      <c r="Q68" s="1"/>
    </row>
    <row r="69" spans="1:17" x14ac:dyDescent="0.35">
      <c r="A69" s="1"/>
      <c r="B69" s="15" t="s">
        <v>19</v>
      </c>
      <c r="C69" s="68">
        <v>290372.67999999993</v>
      </c>
      <c r="D69" s="68"/>
      <c r="E69" s="68"/>
      <c r="F69" s="68"/>
      <c r="G69" s="68"/>
      <c r="H69" s="68"/>
      <c r="I69" s="68"/>
      <c r="J69" s="68">
        <v>1402970.3700000015</v>
      </c>
      <c r="K69" s="69"/>
      <c r="L69" s="69"/>
      <c r="M69" s="69"/>
      <c r="N69" s="69"/>
      <c r="O69" s="80">
        <f t="shared" si="12"/>
        <v>1693343.0500000014</v>
      </c>
      <c r="P69" s="1"/>
      <c r="Q69" s="1"/>
    </row>
    <row r="70" spans="1:17" x14ac:dyDescent="0.35">
      <c r="A70" s="1"/>
      <c r="B70" s="43"/>
      <c r="C70" s="83"/>
      <c r="D70" s="83"/>
      <c r="E70" s="83"/>
      <c r="F70" s="83"/>
      <c r="G70" s="83"/>
      <c r="H70" s="83"/>
      <c r="I70" s="83"/>
      <c r="J70" s="83"/>
      <c r="K70" s="84"/>
      <c r="L70" s="84"/>
      <c r="M70" s="84"/>
      <c r="N70" s="84"/>
      <c r="O70" s="84"/>
      <c r="P70" s="1"/>
      <c r="Q70" s="1"/>
    </row>
    <row r="71" spans="1:17" x14ac:dyDescent="0.35">
      <c r="A71" s="1"/>
      <c r="B71" s="35" t="s">
        <v>37</v>
      </c>
      <c r="C71" s="76">
        <f t="shared" ref="C71:N71" si="15">SUM(C72,C76)</f>
        <v>65276110.039999954</v>
      </c>
      <c r="D71" s="76">
        <f t="shared" si="15"/>
        <v>0</v>
      </c>
      <c r="E71" s="76">
        <f t="shared" si="15"/>
        <v>358891884.07999998</v>
      </c>
      <c r="F71" s="76">
        <f t="shared" si="15"/>
        <v>0</v>
      </c>
      <c r="G71" s="76">
        <f t="shared" si="15"/>
        <v>0</v>
      </c>
      <c r="H71" s="76">
        <f t="shared" si="15"/>
        <v>0</v>
      </c>
      <c r="I71" s="76">
        <f t="shared" si="15"/>
        <v>0</v>
      </c>
      <c r="J71" s="76">
        <f t="shared" si="15"/>
        <v>24796642.200000014</v>
      </c>
      <c r="K71" s="76">
        <f t="shared" si="15"/>
        <v>0</v>
      </c>
      <c r="L71" s="76">
        <f t="shared" si="15"/>
        <v>0</v>
      </c>
      <c r="M71" s="76">
        <f t="shared" si="15"/>
        <v>0</v>
      </c>
      <c r="N71" s="76">
        <f t="shared" si="15"/>
        <v>0</v>
      </c>
      <c r="O71" s="77">
        <f t="shared" ref="O71:O79" si="16">SUM(C71:N71)</f>
        <v>448964636.31999993</v>
      </c>
      <c r="P71" s="1"/>
      <c r="Q71" s="1"/>
    </row>
    <row r="72" spans="1:17" x14ac:dyDescent="0.35">
      <c r="A72" s="1"/>
      <c r="B72" s="9" t="s">
        <v>38</v>
      </c>
      <c r="C72" s="57">
        <f t="shared" ref="C72:N72" si="17">SUM(C73:C75)</f>
        <v>65276110.039999954</v>
      </c>
      <c r="D72" s="57">
        <f t="shared" si="17"/>
        <v>0</v>
      </c>
      <c r="E72" s="57">
        <f t="shared" si="17"/>
        <v>314706726.87</v>
      </c>
      <c r="F72" s="57">
        <f t="shared" si="17"/>
        <v>0</v>
      </c>
      <c r="G72" s="57">
        <f t="shared" si="17"/>
        <v>0</v>
      </c>
      <c r="H72" s="57">
        <f t="shared" si="17"/>
        <v>0</v>
      </c>
      <c r="I72" s="57">
        <f t="shared" si="17"/>
        <v>0</v>
      </c>
      <c r="J72" s="57">
        <f t="shared" si="17"/>
        <v>24796642.200000014</v>
      </c>
      <c r="K72" s="57">
        <f t="shared" si="17"/>
        <v>0</v>
      </c>
      <c r="L72" s="57">
        <f t="shared" si="17"/>
        <v>0</v>
      </c>
      <c r="M72" s="57">
        <f t="shared" si="17"/>
        <v>0</v>
      </c>
      <c r="N72" s="57">
        <f t="shared" si="17"/>
        <v>0</v>
      </c>
      <c r="O72" s="57">
        <f t="shared" si="16"/>
        <v>404779479.10999995</v>
      </c>
      <c r="P72" s="1"/>
      <c r="Q72" s="1"/>
    </row>
    <row r="73" spans="1:17" x14ac:dyDescent="0.35">
      <c r="A73" s="1"/>
      <c r="B73" s="11" t="s">
        <v>17</v>
      </c>
      <c r="C73" s="58"/>
      <c r="D73" s="58"/>
      <c r="E73" s="58"/>
      <c r="F73" s="58"/>
      <c r="G73" s="58"/>
      <c r="H73" s="58"/>
      <c r="I73" s="58"/>
      <c r="J73" s="58"/>
      <c r="K73" s="60"/>
      <c r="L73" s="60"/>
      <c r="M73" s="60"/>
      <c r="N73" s="60"/>
      <c r="O73" s="61">
        <f t="shared" si="16"/>
        <v>0</v>
      </c>
      <c r="P73" s="1"/>
      <c r="Q73" s="1"/>
    </row>
    <row r="74" spans="1:17" x14ac:dyDescent="0.35">
      <c r="A74" s="1"/>
      <c r="B74" s="11" t="s">
        <v>18</v>
      </c>
      <c r="C74" s="58">
        <v>54983210.189999968</v>
      </c>
      <c r="D74" s="58"/>
      <c r="E74" s="58">
        <v>302744097.56999999</v>
      </c>
      <c r="F74" s="58"/>
      <c r="G74" s="58"/>
      <c r="H74" s="58"/>
      <c r="I74" s="58"/>
      <c r="J74" s="58">
        <v>24658808.410000015</v>
      </c>
      <c r="K74" s="58"/>
      <c r="L74" s="58"/>
      <c r="M74" s="60"/>
      <c r="N74" s="60"/>
      <c r="O74" s="61">
        <f t="shared" si="16"/>
        <v>382386116.17000002</v>
      </c>
      <c r="P74" s="1"/>
      <c r="Q74" s="1"/>
    </row>
    <row r="75" spans="1:17" x14ac:dyDescent="0.35">
      <c r="A75" s="1"/>
      <c r="B75" s="15" t="s">
        <v>19</v>
      </c>
      <c r="C75" s="58">
        <v>10292899.849999985</v>
      </c>
      <c r="D75" s="58"/>
      <c r="E75" s="58">
        <v>11962629.299999999</v>
      </c>
      <c r="F75" s="58"/>
      <c r="G75" s="58"/>
      <c r="H75" s="58"/>
      <c r="I75" s="58"/>
      <c r="J75" s="58">
        <v>137833.79</v>
      </c>
      <c r="K75" s="58"/>
      <c r="L75" s="58"/>
      <c r="M75" s="60"/>
      <c r="N75" s="60"/>
      <c r="O75" s="62">
        <f t="shared" si="16"/>
        <v>22393362.939999983</v>
      </c>
      <c r="P75" s="1"/>
      <c r="Q75" s="1"/>
    </row>
    <row r="76" spans="1:17" x14ac:dyDescent="0.35">
      <c r="A76" s="1"/>
      <c r="B76" s="9" t="s">
        <v>39</v>
      </c>
      <c r="C76" s="57">
        <f t="shared" ref="C76:N76" si="18">SUM(C77:C79)</f>
        <v>0</v>
      </c>
      <c r="D76" s="57">
        <f t="shared" si="18"/>
        <v>0</v>
      </c>
      <c r="E76" s="57">
        <f t="shared" si="18"/>
        <v>44185157.210000001</v>
      </c>
      <c r="F76" s="57">
        <f t="shared" si="18"/>
        <v>0</v>
      </c>
      <c r="G76" s="57">
        <f t="shared" si="18"/>
        <v>0</v>
      </c>
      <c r="H76" s="57">
        <f t="shared" si="18"/>
        <v>0</v>
      </c>
      <c r="I76" s="57">
        <f t="shared" si="18"/>
        <v>0</v>
      </c>
      <c r="J76" s="57">
        <f t="shared" si="18"/>
        <v>0</v>
      </c>
      <c r="K76" s="57">
        <f t="shared" si="18"/>
        <v>0</v>
      </c>
      <c r="L76" s="57">
        <f t="shared" si="18"/>
        <v>0</v>
      </c>
      <c r="M76" s="57">
        <f t="shared" si="18"/>
        <v>0</v>
      </c>
      <c r="N76" s="57">
        <f t="shared" si="18"/>
        <v>0</v>
      </c>
      <c r="O76" s="85">
        <f t="shared" si="16"/>
        <v>44185157.210000001</v>
      </c>
      <c r="P76" s="1"/>
      <c r="Q76" s="1"/>
    </row>
    <row r="77" spans="1:17" x14ac:dyDescent="0.35">
      <c r="A77" s="1"/>
      <c r="B77" s="11" t="s">
        <v>17</v>
      </c>
      <c r="C77" s="58"/>
      <c r="D77" s="58"/>
      <c r="E77" s="58"/>
      <c r="F77" s="58"/>
      <c r="G77" s="58"/>
      <c r="H77" s="58"/>
      <c r="I77" s="58"/>
      <c r="J77" s="58"/>
      <c r="K77" s="60"/>
      <c r="L77" s="60"/>
      <c r="M77" s="60"/>
      <c r="N77" s="60"/>
      <c r="O77" s="61">
        <f t="shared" si="16"/>
        <v>0</v>
      </c>
      <c r="P77" s="1"/>
      <c r="Q77" s="1"/>
    </row>
    <row r="78" spans="1:17" x14ac:dyDescent="0.35">
      <c r="A78" s="1"/>
      <c r="B78" s="11" t="s">
        <v>18</v>
      </c>
      <c r="C78" s="58"/>
      <c r="D78" s="58"/>
      <c r="E78" s="58">
        <v>43413548.700000003</v>
      </c>
      <c r="F78" s="58"/>
      <c r="G78" s="58"/>
      <c r="H78" s="58"/>
      <c r="I78" s="58"/>
      <c r="J78" s="58"/>
      <c r="K78" s="60"/>
      <c r="L78" s="60"/>
      <c r="M78" s="60"/>
      <c r="N78" s="60"/>
      <c r="O78" s="61">
        <f t="shared" si="16"/>
        <v>43413548.700000003</v>
      </c>
      <c r="P78" s="1"/>
      <c r="Q78" s="1"/>
    </row>
    <row r="79" spans="1:17" x14ac:dyDescent="0.35">
      <c r="A79" s="1"/>
      <c r="B79" s="15" t="s">
        <v>19</v>
      </c>
      <c r="C79" s="58"/>
      <c r="D79" s="58"/>
      <c r="E79" s="58">
        <v>771608.51</v>
      </c>
      <c r="F79" s="58"/>
      <c r="G79" s="58"/>
      <c r="H79" s="58"/>
      <c r="I79" s="58"/>
      <c r="J79" s="58"/>
      <c r="K79" s="60"/>
      <c r="L79" s="60"/>
      <c r="M79" s="60"/>
      <c r="N79" s="60"/>
      <c r="O79" s="62">
        <f t="shared" si="16"/>
        <v>771608.51</v>
      </c>
      <c r="P79" s="1"/>
      <c r="Q79" s="1"/>
    </row>
    <row r="80" spans="1:17" ht="15" thickBot="1" x14ac:dyDescent="0.4">
      <c r="A80" s="1"/>
      <c r="B80" s="17" t="s">
        <v>40</v>
      </c>
      <c r="C80" s="63">
        <f>C61-C71</f>
        <v>-7042713.5899998322</v>
      </c>
      <c r="D80" s="63">
        <f t="shared" ref="D80:N80" si="19">D61-D71</f>
        <v>0</v>
      </c>
      <c r="E80" s="63">
        <f t="shared" si="19"/>
        <v>-11369665.880000114</v>
      </c>
      <c r="F80" s="63">
        <f t="shared" si="19"/>
        <v>0</v>
      </c>
      <c r="G80" s="63">
        <f t="shared" si="19"/>
        <v>0</v>
      </c>
      <c r="H80" s="63">
        <f t="shared" si="19"/>
        <v>0</v>
      </c>
      <c r="I80" s="63">
        <f t="shared" si="19"/>
        <v>0</v>
      </c>
      <c r="J80" s="63">
        <f t="shared" si="19"/>
        <v>92135579.709999934</v>
      </c>
      <c r="K80" s="63">
        <f t="shared" si="19"/>
        <v>0</v>
      </c>
      <c r="L80" s="63">
        <f>L61-L71</f>
        <v>0</v>
      </c>
      <c r="M80" s="63">
        <f t="shared" si="19"/>
        <v>0</v>
      </c>
      <c r="N80" s="63">
        <f t="shared" si="19"/>
        <v>0</v>
      </c>
      <c r="O80" s="64">
        <f>SUM(C80:N80)</f>
        <v>73723200.23999998</v>
      </c>
      <c r="P80" s="1"/>
      <c r="Q80" s="1"/>
    </row>
    <row r="81" spans="1:17" ht="15" thickTop="1" x14ac:dyDescent="0.35">
      <c r="A81" s="1"/>
      <c r="B81" s="4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1"/>
      <c r="Q81" s="1"/>
    </row>
    <row r="82" spans="1:17" x14ac:dyDescent="0.35">
      <c r="A82" s="1"/>
      <c r="B82" s="48" t="s">
        <v>41</v>
      </c>
      <c r="C82" s="87">
        <v>16110046.025890827</v>
      </c>
      <c r="D82" s="87"/>
      <c r="E82" s="87">
        <v>118604540.53086612</v>
      </c>
      <c r="F82" s="87"/>
      <c r="G82" s="87"/>
      <c r="H82" s="87"/>
      <c r="I82" s="87"/>
      <c r="J82" s="87">
        <v>30290776.210865229</v>
      </c>
      <c r="K82" s="87"/>
      <c r="L82" s="87"/>
      <c r="M82" s="87"/>
      <c r="N82" s="87"/>
      <c r="O82" s="87">
        <f>SUM(C82:N82)</f>
        <v>165005362.76762217</v>
      </c>
      <c r="P82" s="1"/>
      <c r="Q82" s="1"/>
    </row>
    <row r="83" spans="1:17" x14ac:dyDescent="0.35">
      <c r="A83" s="1"/>
      <c r="B83" s="1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1"/>
      <c r="Q83" s="1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8402-92F0-4431-AA37-228CC6D22A7F}">
  <dimension ref="B1:O82"/>
  <sheetViews>
    <sheetView workbookViewId="0"/>
  </sheetViews>
  <sheetFormatPr defaultColWidth="9.1796875" defaultRowHeight="10" x14ac:dyDescent="0.35"/>
  <cols>
    <col min="1" max="1" width="2.81640625" style="1" customWidth="1"/>
    <col min="2" max="2" width="47" style="1" customWidth="1"/>
    <col min="3" max="3" width="14.26953125" style="4" customWidth="1"/>
    <col min="4" max="4" width="16.26953125" style="4" customWidth="1"/>
    <col min="5" max="5" width="14.453125" style="4" customWidth="1"/>
    <col min="6" max="6" width="15.7265625" style="4" customWidth="1"/>
    <col min="7" max="8" width="16.54296875" style="4" customWidth="1"/>
    <col min="9" max="9" width="13.81640625" style="4" customWidth="1"/>
    <col min="10" max="10" width="17.26953125" style="4" customWidth="1"/>
    <col min="11" max="11" width="14" style="4" customWidth="1"/>
    <col min="12" max="12" width="14.1796875" style="4" customWidth="1"/>
    <col min="13" max="13" width="14" style="4" customWidth="1"/>
    <col min="14" max="14" width="14.54296875" style="4" customWidth="1"/>
    <col min="15" max="15" width="15.453125" style="4" customWidth="1"/>
    <col min="16" max="16" width="2.81640625" style="1" customWidth="1"/>
    <col min="17" max="16384" width="9.1796875" style="1"/>
  </cols>
  <sheetData>
    <row r="1" spans="2:15" ht="10.5" x14ac:dyDescent="0.35">
      <c r="B1" s="24" t="s">
        <v>0</v>
      </c>
      <c r="C1" s="3"/>
      <c r="D1" s="3"/>
      <c r="E1" s="3"/>
      <c r="F1" s="3"/>
      <c r="G1" s="3"/>
    </row>
    <row r="2" spans="2:15" ht="10.5" x14ac:dyDescent="0.35">
      <c r="B2" s="24" t="s">
        <v>48</v>
      </c>
      <c r="C2" s="5"/>
      <c r="D2" s="5"/>
    </row>
    <row r="5" spans="2:15" ht="10.5" x14ac:dyDescent="0.35">
      <c r="B5" s="24" t="s">
        <v>1</v>
      </c>
    </row>
    <row r="7" spans="2:15" ht="42" x14ac:dyDescent="0.35">
      <c r="B7" s="6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14</v>
      </c>
      <c r="O7" s="8" t="s">
        <v>15</v>
      </c>
    </row>
    <row r="8" spans="2:15" ht="10.5" x14ac:dyDescent="0.25">
      <c r="B8" s="9" t="s">
        <v>16</v>
      </c>
      <c r="C8" s="10">
        <f>SUM(C9:C11)</f>
        <v>13433501200.789999</v>
      </c>
      <c r="D8" s="10">
        <f t="shared" ref="D8:N8" si="0">SUM(D9:D11)</f>
        <v>0</v>
      </c>
      <c r="E8" s="10">
        <f t="shared" si="0"/>
        <v>328353552.21999997</v>
      </c>
      <c r="F8" s="10">
        <f t="shared" si="0"/>
        <v>0</v>
      </c>
      <c r="G8" s="10">
        <f t="shared" si="0"/>
        <v>0</v>
      </c>
      <c r="H8" s="10">
        <f t="shared" si="0"/>
        <v>728008426.88999999</v>
      </c>
      <c r="I8" s="10">
        <f t="shared" si="0"/>
        <v>734768995.79000008</v>
      </c>
      <c r="J8" s="10">
        <f t="shared" si="0"/>
        <v>1379752150.3199999</v>
      </c>
      <c r="K8" s="10">
        <f t="shared" si="0"/>
        <v>3465231227.0499997</v>
      </c>
      <c r="L8" s="10">
        <f t="shared" si="0"/>
        <v>0</v>
      </c>
      <c r="M8" s="10">
        <f t="shared" si="0"/>
        <v>0</v>
      </c>
      <c r="N8" s="10">
        <f t="shared" si="0"/>
        <v>0</v>
      </c>
      <c r="O8" s="10">
        <f t="shared" ref="O8:O36" si="1">SUM(C8:N8)</f>
        <v>20069615553.059998</v>
      </c>
    </row>
    <row r="9" spans="2:15" x14ac:dyDescent="0.2">
      <c r="B9" s="11" t="s">
        <v>17</v>
      </c>
      <c r="C9" s="12">
        <v>11238233128.219999</v>
      </c>
      <c r="D9" s="12"/>
      <c r="E9" s="12">
        <v>278858336.50999999</v>
      </c>
      <c r="F9" s="12"/>
      <c r="G9" s="12"/>
      <c r="H9" s="12">
        <v>663081228.36000001</v>
      </c>
      <c r="I9" s="12">
        <v>558917632.5</v>
      </c>
      <c r="J9" s="12">
        <v>1220684048.05</v>
      </c>
      <c r="K9" s="13">
        <v>2617607119.6100001</v>
      </c>
      <c r="L9" s="13"/>
      <c r="M9" s="13"/>
      <c r="N9" s="13"/>
      <c r="O9" s="14">
        <f t="shared" si="1"/>
        <v>16577381493.25</v>
      </c>
    </row>
    <row r="10" spans="2:15" x14ac:dyDescent="0.2">
      <c r="B10" s="11" t="s">
        <v>18</v>
      </c>
      <c r="C10" s="12">
        <v>1802109984.9300001</v>
      </c>
      <c r="D10" s="12"/>
      <c r="E10" s="12">
        <v>49000897.379999995</v>
      </c>
      <c r="F10" s="12"/>
      <c r="G10" s="12"/>
      <c r="H10" s="12">
        <v>44422898.170000002</v>
      </c>
      <c r="I10" s="12">
        <v>158756372.97</v>
      </c>
      <c r="J10" s="12">
        <v>141680323.66</v>
      </c>
      <c r="K10" s="13">
        <v>822784854.22000003</v>
      </c>
      <c r="L10" s="13"/>
      <c r="M10" s="13"/>
      <c r="N10" s="13"/>
      <c r="O10" s="14">
        <f t="shared" si="1"/>
        <v>3018755331.3299999</v>
      </c>
    </row>
    <row r="11" spans="2:15" x14ac:dyDescent="0.2">
      <c r="B11" s="15" t="s">
        <v>19</v>
      </c>
      <c r="C11" s="12">
        <v>393158087.63999999</v>
      </c>
      <c r="D11" s="12"/>
      <c r="E11" s="12">
        <v>494318.33000000007</v>
      </c>
      <c r="F11" s="12"/>
      <c r="G11" s="12"/>
      <c r="H11" s="12">
        <v>20504300.359999999</v>
      </c>
      <c r="I11" s="12">
        <v>17094990.32</v>
      </c>
      <c r="J11" s="12">
        <v>17387778.609999999</v>
      </c>
      <c r="K11" s="13">
        <v>24839253.219999999</v>
      </c>
      <c r="L11" s="13"/>
      <c r="M11" s="13"/>
      <c r="N11" s="13"/>
      <c r="O11" s="16">
        <f t="shared" si="1"/>
        <v>473478728.48000002</v>
      </c>
    </row>
    <row r="12" spans="2:15" ht="10.5" x14ac:dyDescent="0.25">
      <c r="B12" s="9" t="s">
        <v>20</v>
      </c>
      <c r="C12" s="10">
        <f t="shared" ref="C12:N12" si="2">SUM(C13:C15)</f>
        <v>0</v>
      </c>
      <c r="D12" s="10">
        <f t="shared" si="2"/>
        <v>0</v>
      </c>
      <c r="E12" s="10">
        <f t="shared" si="2"/>
        <v>0</v>
      </c>
      <c r="F12" s="10">
        <f t="shared" si="2"/>
        <v>0</v>
      </c>
      <c r="G12" s="10">
        <f t="shared" si="2"/>
        <v>0</v>
      </c>
      <c r="H12" s="10">
        <f t="shared" si="2"/>
        <v>0</v>
      </c>
      <c r="I12" s="10">
        <f t="shared" si="2"/>
        <v>0</v>
      </c>
      <c r="J12" s="10">
        <f t="shared" si="2"/>
        <v>0</v>
      </c>
      <c r="K12" s="10">
        <f t="shared" si="2"/>
        <v>0</v>
      </c>
      <c r="L12" s="10">
        <f t="shared" si="2"/>
        <v>0</v>
      </c>
      <c r="M12" s="10">
        <f t="shared" si="2"/>
        <v>0</v>
      </c>
      <c r="N12" s="10">
        <f t="shared" si="2"/>
        <v>0</v>
      </c>
      <c r="O12" s="10">
        <f t="shared" si="1"/>
        <v>0</v>
      </c>
    </row>
    <row r="13" spans="2:15" x14ac:dyDescent="0.2">
      <c r="B13" s="11" t="s">
        <v>17</v>
      </c>
      <c r="C13" s="12"/>
      <c r="D13" s="12"/>
      <c r="E13" s="12"/>
      <c r="F13" s="12"/>
      <c r="G13" s="12"/>
      <c r="H13" s="12"/>
      <c r="I13" s="12"/>
      <c r="J13" s="12"/>
      <c r="K13" s="13"/>
      <c r="L13" s="13"/>
      <c r="M13" s="13"/>
      <c r="N13" s="13"/>
      <c r="O13" s="14">
        <f t="shared" si="1"/>
        <v>0</v>
      </c>
    </row>
    <row r="14" spans="2:15" x14ac:dyDescent="0.2">
      <c r="B14" s="11" t="s">
        <v>18</v>
      </c>
      <c r="C14" s="12"/>
      <c r="D14" s="12"/>
      <c r="E14" s="12"/>
      <c r="F14" s="12"/>
      <c r="G14" s="12"/>
      <c r="H14" s="12"/>
      <c r="I14" s="12"/>
      <c r="J14" s="12"/>
      <c r="K14" s="13"/>
      <c r="L14" s="13"/>
      <c r="M14" s="13"/>
      <c r="N14" s="13"/>
      <c r="O14" s="14">
        <f t="shared" si="1"/>
        <v>0</v>
      </c>
    </row>
    <row r="15" spans="2:15" x14ac:dyDescent="0.2">
      <c r="B15" s="15" t="s">
        <v>19</v>
      </c>
      <c r="C15" s="12"/>
      <c r="D15" s="12"/>
      <c r="E15" s="12"/>
      <c r="F15" s="12"/>
      <c r="G15" s="12"/>
      <c r="H15" s="12"/>
      <c r="I15" s="12"/>
      <c r="J15" s="12"/>
      <c r="K15" s="13"/>
      <c r="L15" s="13"/>
      <c r="M15" s="13"/>
      <c r="N15" s="13"/>
      <c r="O15" s="16">
        <f t="shared" si="1"/>
        <v>0</v>
      </c>
    </row>
    <row r="16" spans="2:15" ht="10.5" x14ac:dyDescent="0.25">
      <c r="B16" s="9" t="s">
        <v>21</v>
      </c>
      <c r="C16" s="10">
        <f t="shared" ref="C16:N16" si="3">SUM(C17:C19)</f>
        <v>0</v>
      </c>
      <c r="D16" s="10">
        <f t="shared" si="3"/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  <c r="J16" s="10">
        <f t="shared" si="3"/>
        <v>0</v>
      </c>
      <c r="K16" s="10">
        <f t="shared" si="3"/>
        <v>0</v>
      </c>
      <c r="L16" s="10">
        <f t="shared" si="3"/>
        <v>0</v>
      </c>
      <c r="M16" s="10">
        <f t="shared" si="3"/>
        <v>0</v>
      </c>
      <c r="N16" s="10">
        <f t="shared" si="3"/>
        <v>0</v>
      </c>
      <c r="O16" s="10">
        <f t="shared" si="1"/>
        <v>0</v>
      </c>
    </row>
    <row r="17" spans="2:15" x14ac:dyDescent="0.2">
      <c r="B17" s="11" t="s">
        <v>17</v>
      </c>
      <c r="C17" s="12"/>
      <c r="D17" s="12"/>
      <c r="E17" s="12"/>
      <c r="F17" s="12"/>
      <c r="G17" s="12"/>
      <c r="H17" s="12"/>
      <c r="I17" s="12"/>
      <c r="J17" s="12"/>
      <c r="K17" s="13"/>
      <c r="L17" s="13"/>
      <c r="M17" s="13"/>
      <c r="N17" s="13"/>
      <c r="O17" s="14">
        <f t="shared" si="1"/>
        <v>0</v>
      </c>
    </row>
    <row r="18" spans="2:15" x14ac:dyDescent="0.2">
      <c r="B18" s="11" t="s">
        <v>18</v>
      </c>
      <c r="C18" s="12"/>
      <c r="D18" s="12"/>
      <c r="E18" s="12"/>
      <c r="F18" s="12"/>
      <c r="G18" s="12"/>
      <c r="H18" s="12"/>
      <c r="I18" s="12"/>
      <c r="J18" s="12"/>
      <c r="K18" s="13"/>
      <c r="L18" s="13"/>
      <c r="M18" s="13"/>
      <c r="N18" s="13"/>
      <c r="O18" s="14">
        <f t="shared" si="1"/>
        <v>0</v>
      </c>
    </row>
    <row r="19" spans="2:15" x14ac:dyDescent="0.2">
      <c r="B19" s="15" t="s">
        <v>19</v>
      </c>
      <c r="C19" s="12"/>
      <c r="D19" s="12"/>
      <c r="E19" s="12"/>
      <c r="F19" s="12"/>
      <c r="G19" s="12"/>
      <c r="H19" s="12"/>
      <c r="I19" s="12"/>
      <c r="J19" s="12"/>
      <c r="K19" s="13"/>
      <c r="L19" s="13"/>
      <c r="M19" s="13"/>
      <c r="N19" s="13"/>
      <c r="O19" s="16">
        <f t="shared" si="1"/>
        <v>0</v>
      </c>
    </row>
    <row r="20" spans="2:15" ht="10.5" x14ac:dyDescent="0.25">
      <c r="B20" s="9" t="s">
        <v>22</v>
      </c>
      <c r="C20" s="10">
        <f t="shared" ref="C20:N20" si="4">SUM(C21:C23)</f>
        <v>310714492.54000002</v>
      </c>
      <c r="D20" s="10">
        <f t="shared" si="4"/>
        <v>0</v>
      </c>
      <c r="E20" s="10">
        <f t="shared" si="4"/>
        <v>17338553.100000001</v>
      </c>
      <c r="F20" s="10">
        <f t="shared" si="4"/>
        <v>0</v>
      </c>
      <c r="G20" s="10">
        <f t="shared" si="4"/>
        <v>0</v>
      </c>
      <c r="H20" s="10">
        <f t="shared" si="4"/>
        <v>9873190.1800000016</v>
      </c>
      <c r="I20" s="10">
        <f t="shared" si="4"/>
        <v>44360281.010000005</v>
      </c>
      <c r="J20" s="10">
        <f t="shared" si="4"/>
        <v>91342286.909999996</v>
      </c>
      <c r="K20" s="10">
        <f t="shared" si="4"/>
        <v>156180308.78000003</v>
      </c>
      <c r="L20" s="10">
        <f t="shared" si="4"/>
        <v>0</v>
      </c>
      <c r="M20" s="10">
        <f t="shared" si="4"/>
        <v>0</v>
      </c>
      <c r="N20" s="10">
        <f t="shared" si="4"/>
        <v>0</v>
      </c>
      <c r="O20" s="10">
        <f t="shared" si="1"/>
        <v>629809112.51999998</v>
      </c>
    </row>
    <row r="21" spans="2:15" x14ac:dyDescent="0.2">
      <c r="B21" s="11" t="s">
        <v>17</v>
      </c>
      <c r="C21" s="12">
        <v>212599029.05000001</v>
      </c>
      <c r="D21" s="12"/>
      <c r="E21" s="12">
        <v>8588726.8699999992</v>
      </c>
      <c r="F21" s="12"/>
      <c r="G21" s="12"/>
      <c r="H21" s="12">
        <v>6593574.04</v>
      </c>
      <c r="I21" s="12">
        <v>19867697.98</v>
      </c>
      <c r="J21" s="12">
        <v>78462654.829999998</v>
      </c>
      <c r="K21" s="13">
        <v>89016827.330000013</v>
      </c>
      <c r="L21" s="13"/>
      <c r="M21" s="13"/>
      <c r="N21" s="13"/>
      <c r="O21" s="14">
        <f t="shared" si="1"/>
        <v>415128510.10000002</v>
      </c>
    </row>
    <row r="22" spans="2:15" x14ac:dyDescent="0.2">
      <c r="B22" s="11" t="s">
        <v>18</v>
      </c>
      <c r="C22" s="12">
        <v>96353034.5</v>
      </c>
      <c r="D22" s="12"/>
      <c r="E22" s="12">
        <v>3623013.27</v>
      </c>
      <c r="F22" s="12"/>
      <c r="G22" s="12"/>
      <c r="H22" s="12">
        <v>2377505.7599999998</v>
      </c>
      <c r="I22" s="12">
        <v>12070005.390000001</v>
      </c>
      <c r="J22" s="12">
        <v>10051622.34</v>
      </c>
      <c r="K22" s="13">
        <v>65147327.270000003</v>
      </c>
      <c r="L22" s="13"/>
      <c r="M22" s="13"/>
      <c r="N22" s="13"/>
      <c r="O22" s="14">
        <f t="shared" si="1"/>
        <v>189622508.53</v>
      </c>
    </row>
    <row r="23" spans="2:15" x14ac:dyDescent="0.2">
      <c r="B23" s="15" t="s">
        <v>19</v>
      </c>
      <c r="C23" s="12">
        <v>1762428.99</v>
      </c>
      <c r="D23" s="12"/>
      <c r="E23" s="12">
        <v>5126812.9600000009</v>
      </c>
      <c r="F23" s="12"/>
      <c r="G23" s="12"/>
      <c r="H23" s="12">
        <v>902110.38</v>
      </c>
      <c r="I23" s="12">
        <v>12422577.640000001</v>
      </c>
      <c r="J23" s="12">
        <v>2828009.74</v>
      </c>
      <c r="K23" s="13">
        <v>2016154.18</v>
      </c>
      <c r="L23" s="13"/>
      <c r="M23" s="13"/>
      <c r="N23" s="13"/>
      <c r="O23" s="16">
        <f t="shared" si="1"/>
        <v>25058093.890000001</v>
      </c>
    </row>
    <row r="24" spans="2:15" ht="10.5" x14ac:dyDescent="0.25">
      <c r="B24" s="9" t="s">
        <v>23</v>
      </c>
      <c r="C24" s="10">
        <f t="shared" ref="C24:N24" si="5">SUM(C25:C27)</f>
        <v>2892849881.8099999</v>
      </c>
      <c r="D24" s="10">
        <f t="shared" si="5"/>
        <v>0</v>
      </c>
      <c r="E24" s="10">
        <f t="shared" si="5"/>
        <v>0</v>
      </c>
      <c r="F24" s="10">
        <f t="shared" si="5"/>
        <v>0</v>
      </c>
      <c r="G24" s="10">
        <f t="shared" si="5"/>
        <v>0</v>
      </c>
      <c r="H24" s="10">
        <f t="shared" si="5"/>
        <v>0</v>
      </c>
      <c r="I24" s="10">
        <f t="shared" si="5"/>
        <v>164423711.68000001</v>
      </c>
      <c r="J24" s="10">
        <f t="shared" si="5"/>
        <v>388631972.15999997</v>
      </c>
      <c r="K24" s="10">
        <f t="shared" si="5"/>
        <v>1811180751.3299999</v>
      </c>
      <c r="L24" s="10">
        <f t="shared" si="5"/>
        <v>0</v>
      </c>
      <c r="M24" s="10">
        <f t="shared" si="5"/>
        <v>0</v>
      </c>
      <c r="N24" s="10">
        <f t="shared" si="5"/>
        <v>0</v>
      </c>
      <c r="O24" s="10">
        <f t="shared" si="1"/>
        <v>5257086316.9799995</v>
      </c>
    </row>
    <row r="25" spans="2:15" x14ac:dyDescent="0.2">
      <c r="B25" s="11" t="s">
        <v>17</v>
      </c>
      <c r="C25" s="12">
        <v>656414333.65999997</v>
      </c>
      <c r="D25" s="12"/>
      <c r="E25" s="12"/>
      <c r="F25" s="12"/>
      <c r="G25" s="12"/>
      <c r="H25" s="12"/>
      <c r="I25" s="12">
        <v>81743966.150000006</v>
      </c>
      <c r="J25" s="12">
        <v>335558660.32999998</v>
      </c>
      <c r="K25" s="13">
        <v>1143801177.0599999</v>
      </c>
      <c r="L25" s="13">
        <v>0</v>
      </c>
      <c r="M25" s="13"/>
      <c r="N25" s="13"/>
      <c r="O25" s="14">
        <f t="shared" si="1"/>
        <v>2217518137.1999998</v>
      </c>
    </row>
    <row r="26" spans="2:15" x14ac:dyDescent="0.2">
      <c r="B26" s="11" t="s">
        <v>18</v>
      </c>
      <c r="C26" s="12">
        <v>2195206272.98</v>
      </c>
      <c r="D26" s="12"/>
      <c r="E26" s="12"/>
      <c r="F26" s="12"/>
      <c r="G26" s="12"/>
      <c r="H26" s="12"/>
      <c r="I26" s="12">
        <v>59429106.560000002</v>
      </c>
      <c r="J26" s="12">
        <v>50937580.450000003</v>
      </c>
      <c r="K26" s="13">
        <v>559055536.22000003</v>
      </c>
      <c r="L26" s="13">
        <v>0</v>
      </c>
      <c r="M26" s="13"/>
      <c r="N26" s="13"/>
      <c r="O26" s="14">
        <f t="shared" si="1"/>
        <v>2864628496.21</v>
      </c>
    </row>
    <row r="27" spans="2:15" x14ac:dyDescent="0.2">
      <c r="B27" s="15" t="s">
        <v>19</v>
      </c>
      <c r="C27" s="12">
        <v>41229275.170000002</v>
      </c>
      <c r="D27" s="12"/>
      <c r="E27" s="12"/>
      <c r="F27" s="12"/>
      <c r="G27" s="12"/>
      <c r="H27" s="12"/>
      <c r="I27" s="12">
        <v>23250638.969999999</v>
      </c>
      <c r="J27" s="12">
        <v>2135731.38</v>
      </c>
      <c r="K27" s="13">
        <v>108324038.05</v>
      </c>
      <c r="L27" s="13">
        <v>0</v>
      </c>
      <c r="M27" s="13"/>
      <c r="N27" s="13"/>
      <c r="O27" s="16">
        <f t="shared" si="1"/>
        <v>174939683.56999999</v>
      </c>
    </row>
    <row r="28" spans="2:15" ht="10.5" x14ac:dyDescent="0.25">
      <c r="B28" s="9" t="s">
        <v>24</v>
      </c>
      <c r="C28" s="10">
        <f t="shared" ref="C28:N28" si="6">SUM(C29:C31)</f>
        <v>0</v>
      </c>
      <c r="D28" s="10">
        <f t="shared" si="6"/>
        <v>0</v>
      </c>
      <c r="E28" s="10">
        <f t="shared" si="6"/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0">
        <f t="shared" si="6"/>
        <v>0</v>
      </c>
      <c r="J28" s="10">
        <f t="shared" si="6"/>
        <v>0</v>
      </c>
      <c r="K28" s="10">
        <f t="shared" si="6"/>
        <v>0</v>
      </c>
      <c r="L28" s="10">
        <f t="shared" si="6"/>
        <v>0</v>
      </c>
      <c r="M28" s="10">
        <f t="shared" si="6"/>
        <v>0</v>
      </c>
      <c r="N28" s="10">
        <f t="shared" si="6"/>
        <v>0</v>
      </c>
      <c r="O28" s="10">
        <f t="shared" si="1"/>
        <v>0</v>
      </c>
    </row>
    <row r="29" spans="2:15" x14ac:dyDescent="0.2">
      <c r="B29" s="11" t="s">
        <v>17</v>
      </c>
      <c r="C29" s="12"/>
      <c r="D29" s="12"/>
      <c r="E29" s="12"/>
      <c r="F29" s="12"/>
      <c r="G29" s="12"/>
      <c r="H29" s="12"/>
      <c r="I29" s="12"/>
      <c r="J29" s="12"/>
      <c r="K29" s="13"/>
      <c r="L29" s="13"/>
      <c r="M29" s="13"/>
      <c r="N29" s="13"/>
      <c r="O29" s="14">
        <f t="shared" si="1"/>
        <v>0</v>
      </c>
    </row>
    <row r="30" spans="2:15" x14ac:dyDescent="0.2">
      <c r="B30" s="11" t="s">
        <v>18</v>
      </c>
      <c r="C30" s="12"/>
      <c r="D30" s="12"/>
      <c r="E30" s="12"/>
      <c r="F30" s="12"/>
      <c r="G30" s="12"/>
      <c r="H30" s="12"/>
      <c r="I30" s="12"/>
      <c r="J30" s="12"/>
      <c r="K30" s="13"/>
      <c r="L30" s="13"/>
      <c r="M30" s="13"/>
      <c r="N30" s="13"/>
      <c r="O30" s="14">
        <f t="shared" si="1"/>
        <v>0</v>
      </c>
    </row>
    <row r="31" spans="2:15" x14ac:dyDescent="0.2">
      <c r="B31" s="15" t="s">
        <v>19</v>
      </c>
      <c r="C31" s="12"/>
      <c r="D31" s="12"/>
      <c r="E31" s="12"/>
      <c r="F31" s="12"/>
      <c r="G31" s="12"/>
      <c r="H31" s="12"/>
      <c r="I31" s="12"/>
      <c r="J31" s="12"/>
      <c r="K31" s="13"/>
      <c r="L31" s="13"/>
      <c r="M31" s="13"/>
      <c r="N31" s="13"/>
      <c r="O31" s="16">
        <f t="shared" si="1"/>
        <v>0</v>
      </c>
    </row>
    <row r="32" spans="2:15" ht="10.5" x14ac:dyDescent="0.25">
      <c r="B32" s="9" t="s">
        <v>25</v>
      </c>
      <c r="C32" s="10">
        <f t="shared" ref="C32:N32" si="7">SUM(C33:C35)</f>
        <v>0</v>
      </c>
      <c r="D32" s="10">
        <f t="shared" si="7"/>
        <v>0</v>
      </c>
      <c r="E32" s="10">
        <f t="shared" si="7"/>
        <v>0</v>
      </c>
      <c r="F32" s="10">
        <f t="shared" si="7"/>
        <v>0</v>
      </c>
      <c r="G32" s="10">
        <f t="shared" si="7"/>
        <v>0</v>
      </c>
      <c r="H32" s="10">
        <f t="shared" si="7"/>
        <v>0</v>
      </c>
      <c r="I32" s="10">
        <f t="shared" si="7"/>
        <v>0</v>
      </c>
      <c r="J32" s="10">
        <f t="shared" si="7"/>
        <v>0</v>
      </c>
      <c r="K32" s="10">
        <f t="shared" si="7"/>
        <v>0</v>
      </c>
      <c r="L32" s="10">
        <f t="shared" si="7"/>
        <v>0</v>
      </c>
      <c r="M32" s="10">
        <f t="shared" si="7"/>
        <v>0</v>
      </c>
      <c r="N32" s="10">
        <f t="shared" si="7"/>
        <v>0</v>
      </c>
      <c r="O32" s="10">
        <f t="shared" si="1"/>
        <v>0</v>
      </c>
    </row>
    <row r="33" spans="2:15" x14ac:dyDescent="0.2">
      <c r="B33" s="11" t="s">
        <v>17</v>
      </c>
      <c r="C33" s="12">
        <v>0</v>
      </c>
      <c r="D33" s="12"/>
      <c r="E33" s="12">
        <v>0</v>
      </c>
      <c r="F33" s="12"/>
      <c r="G33" s="12"/>
      <c r="H33" s="12"/>
      <c r="I33" s="12">
        <v>0</v>
      </c>
      <c r="J33" s="12">
        <v>0</v>
      </c>
      <c r="K33" s="13">
        <v>0</v>
      </c>
      <c r="L33" s="13"/>
      <c r="M33" s="13"/>
      <c r="N33" s="13"/>
      <c r="O33" s="14">
        <f t="shared" si="1"/>
        <v>0</v>
      </c>
    </row>
    <row r="34" spans="2:15" x14ac:dyDescent="0.2">
      <c r="B34" s="11" t="s">
        <v>18</v>
      </c>
      <c r="C34" s="12">
        <v>0</v>
      </c>
      <c r="D34" s="12"/>
      <c r="E34" s="12">
        <v>0</v>
      </c>
      <c r="F34" s="12"/>
      <c r="G34" s="12"/>
      <c r="H34" s="12"/>
      <c r="I34" s="12"/>
      <c r="J34" s="12"/>
      <c r="K34" s="13">
        <v>0</v>
      </c>
      <c r="L34" s="13"/>
      <c r="M34" s="13"/>
      <c r="N34" s="13"/>
      <c r="O34" s="14">
        <f t="shared" si="1"/>
        <v>0</v>
      </c>
    </row>
    <row r="35" spans="2:15" x14ac:dyDescent="0.2">
      <c r="B35" s="15" t="s">
        <v>19</v>
      </c>
      <c r="C35" s="12"/>
      <c r="D35" s="12"/>
      <c r="E35" s="12">
        <v>0</v>
      </c>
      <c r="F35" s="12"/>
      <c r="G35" s="12"/>
      <c r="H35" s="12"/>
      <c r="I35" s="12"/>
      <c r="J35" s="12"/>
      <c r="K35" s="13"/>
      <c r="L35" s="13"/>
      <c r="M35" s="13"/>
      <c r="N35" s="13"/>
      <c r="O35" s="16">
        <f t="shared" si="1"/>
        <v>0</v>
      </c>
    </row>
    <row r="36" spans="2:15" ht="11" thickBot="1" x14ac:dyDescent="0.3">
      <c r="B36" s="17" t="s">
        <v>15</v>
      </c>
      <c r="C36" s="18">
        <f>SUM(C32,C28,C24,C20,C16,C12,C8)</f>
        <v>16637065575.139999</v>
      </c>
      <c r="D36" s="18">
        <f t="shared" ref="D36:N36" si="8">SUM(D32,D28,D24,D20,D16,D12,D8)</f>
        <v>0</v>
      </c>
      <c r="E36" s="18">
        <f t="shared" si="8"/>
        <v>345692105.31999999</v>
      </c>
      <c r="F36" s="18">
        <f t="shared" si="8"/>
        <v>0</v>
      </c>
      <c r="G36" s="18">
        <f t="shared" si="8"/>
        <v>0</v>
      </c>
      <c r="H36" s="18">
        <f t="shared" si="8"/>
        <v>737881617.06999993</v>
      </c>
      <c r="I36" s="18">
        <f t="shared" si="8"/>
        <v>943552988.48000002</v>
      </c>
      <c r="J36" s="18">
        <f t="shared" si="8"/>
        <v>1859726409.3899999</v>
      </c>
      <c r="K36" s="18">
        <f t="shared" si="8"/>
        <v>5432592287.1599998</v>
      </c>
      <c r="L36" s="18">
        <f>SUM(L32,L28,L24,L20,L16,L12,L8)</f>
        <v>0</v>
      </c>
      <c r="M36" s="18">
        <f t="shared" si="8"/>
        <v>0</v>
      </c>
      <c r="N36" s="18">
        <f t="shared" si="8"/>
        <v>0</v>
      </c>
      <c r="O36" s="19">
        <f t="shared" si="1"/>
        <v>25956510982.559998</v>
      </c>
    </row>
    <row r="37" spans="2:15" ht="11" thickTop="1" x14ac:dyDescent="0.35">
      <c r="B37" s="20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spans="2:15" ht="10.5" x14ac:dyDescent="0.35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2:15" ht="10.5" x14ac:dyDescent="0.2">
      <c r="B39" s="24" t="s">
        <v>26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>
        <f>SUM(C39:N39)</f>
        <v>0</v>
      </c>
    </row>
    <row r="40" spans="2:15" x14ac:dyDescent="0.35"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2:15" ht="42" x14ac:dyDescent="0.35">
      <c r="B41" s="6" t="s">
        <v>2</v>
      </c>
      <c r="C41" s="7" t="s">
        <v>3</v>
      </c>
      <c r="D41" s="7" t="s">
        <v>4</v>
      </c>
      <c r="E41" s="7" t="s">
        <v>5</v>
      </c>
      <c r="F41" s="7" t="s">
        <v>6</v>
      </c>
      <c r="G41" s="7" t="s">
        <v>7</v>
      </c>
      <c r="H41" s="7" t="s">
        <v>27</v>
      </c>
      <c r="I41" s="7" t="s">
        <v>9</v>
      </c>
      <c r="J41" s="7" t="s">
        <v>10</v>
      </c>
      <c r="K41" s="7" t="s">
        <v>11</v>
      </c>
      <c r="L41" s="7" t="s">
        <v>12</v>
      </c>
      <c r="M41" s="7" t="s">
        <v>13</v>
      </c>
      <c r="N41" s="7" t="s">
        <v>14</v>
      </c>
      <c r="O41" s="8" t="s">
        <v>15</v>
      </c>
    </row>
    <row r="42" spans="2:15" ht="10.5" x14ac:dyDescent="0.25">
      <c r="B42" s="9" t="s">
        <v>28</v>
      </c>
      <c r="C42" s="10">
        <f t="shared" ref="C42:N42" si="9">SUM(C43:C45)</f>
        <v>0</v>
      </c>
      <c r="D42" s="10">
        <f t="shared" si="9"/>
        <v>0</v>
      </c>
      <c r="E42" s="10">
        <f t="shared" si="9"/>
        <v>0</v>
      </c>
      <c r="F42" s="10">
        <f t="shared" si="9"/>
        <v>0</v>
      </c>
      <c r="G42" s="10">
        <f t="shared" si="9"/>
        <v>0</v>
      </c>
      <c r="H42" s="10">
        <f t="shared" si="9"/>
        <v>0</v>
      </c>
      <c r="I42" s="10">
        <f t="shared" si="9"/>
        <v>0</v>
      </c>
      <c r="J42" s="10">
        <f t="shared" si="9"/>
        <v>0</v>
      </c>
      <c r="K42" s="10">
        <f t="shared" si="9"/>
        <v>0</v>
      </c>
      <c r="L42" s="10">
        <f t="shared" si="9"/>
        <v>0</v>
      </c>
      <c r="M42" s="10">
        <f t="shared" si="9"/>
        <v>0</v>
      </c>
      <c r="N42" s="10">
        <f t="shared" si="9"/>
        <v>0</v>
      </c>
      <c r="O42" s="10">
        <f>SUM(C42:N42)</f>
        <v>0</v>
      </c>
    </row>
    <row r="43" spans="2:15" x14ac:dyDescent="0.2">
      <c r="B43" s="11" t="s">
        <v>17</v>
      </c>
      <c r="C43" s="12"/>
      <c r="D43" s="12"/>
      <c r="E43" s="12"/>
      <c r="F43" s="12"/>
      <c r="G43" s="12"/>
      <c r="H43" s="12"/>
      <c r="I43" s="12"/>
      <c r="J43" s="12"/>
      <c r="K43" s="13"/>
      <c r="L43" s="13"/>
      <c r="M43" s="13"/>
      <c r="N43" s="13"/>
      <c r="O43" s="14">
        <f>SUM(C43:N43)</f>
        <v>0</v>
      </c>
    </row>
    <row r="44" spans="2:15" x14ac:dyDescent="0.2">
      <c r="B44" s="11" t="s">
        <v>18</v>
      </c>
      <c r="C44" s="12"/>
      <c r="D44" s="12"/>
      <c r="E44" s="12"/>
      <c r="F44" s="12"/>
      <c r="G44" s="12"/>
      <c r="H44" s="12"/>
      <c r="I44" s="12"/>
      <c r="J44" s="12"/>
      <c r="K44" s="13"/>
      <c r="L44" s="13"/>
      <c r="M44" s="13"/>
      <c r="N44" s="13"/>
      <c r="O44" s="14">
        <f>SUM(C44:N44)</f>
        <v>0</v>
      </c>
    </row>
    <row r="45" spans="2:15" x14ac:dyDescent="0.2">
      <c r="B45" s="15" t="s">
        <v>19</v>
      </c>
      <c r="C45" s="26"/>
      <c r="D45" s="26"/>
      <c r="E45" s="26"/>
      <c r="F45" s="26"/>
      <c r="G45" s="26"/>
      <c r="H45" s="26"/>
      <c r="I45" s="26"/>
      <c r="J45" s="26"/>
      <c r="K45" s="27"/>
      <c r="L45" s="27"/>
      <c r="M45" s="27"/>
      <c r="N45" s="27"/>
      <c r="O45" s="16">
        <f>SUM(C45:N45)</f>
        <v>0</v>
      </c>
    </row>
    <row r="46" spans="2:15" x14ac:dyDescent="0.35"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2:15" x14ac:dyDescent="0.35"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2:15" ht="10.5" x14ac:dyDescent="0.2">
      <c r="B48" s="24" t="s">
        <v>29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>
        <f>SUM(C48:N48)</f>
        <v>0</v>
      </c>
    </row>
    <row r="49" spans="2:15" ht="10.5" x14ac:dyDescent="0.35"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8"/>
    </row>
    <row r="50" spans="2:15" ht="42" x14ac:dyDescent="0.35">
      <c r="B50" s="6" t="s">
        <v>30</v>
      </c>
      <c r="C50" s="7" t="s">
        <v>3</v>
      </c>
      <c r="D50" s="7" t="s">
        <v>4</v>
      </c>
      <c r="E50" s="7" t="s">
        <v>5</v>
      </c>
      <c r="F50" s="7" t="s">
        <v>6</v>
      </c>
      <c r="G50" s="7" t="s">
        <v>7</v>
      </c>
      <c r="H50" s="7" t="s">
        <v>27</v>
      </c>
      <c r="I50" s="7" t="s">
        <v>9</v>
      </c>
      <c r="J50" s="7" t="s">
        <v>10</v>
      </c>
      <c r="K50" s="7" t="s">
        <v>11</v>
      </c>
      <c r="L50" s="7" t="s">
        <v>12</v>
      </c>
      <c r="M50" s="7" t="s">
        <v>13</v>
      </c>
      <c r="N50" s="7" t="s">
        <v>14</v>
      </c>
      <c r="O50" s="8" t="s">
        <v>15</v>
      </c>
    </row>
    <row r="51" spans="2:15" ht="10.5" x14ac:dyDescent="0.25">
      <c r="B51" s="9" t="s">
        <v>31</v>
      </c>
      <c r="C51" s="10">
        <f t="shared" ref="C51:N51" si="10">SUM(C52:C54)</f>
        <v>74068</v>
      </c>
      <c r="D51" s="10">
        <f t="shared" si="10"/>
        <v>0</v>
      </c>
      <c r="E51" s="10">
        <f t="shared" si="10"/>
        <v>382</v>
      </c>
      <c r="F51" s="10">
        <f t="shared" si="10"/>
        <v>0</v>
      </c>
      <c r="G51" s="10">
        <f t="shared" si="10"/>
        <v>0</v>
      </c>
      <c r="H51" s="10">
        <f t="shared" si="10"/>
        <v>16399</v>
      </c>
      <c r="I51" s="10">
        <f t="shared" si="10"/>
        <v>2347</v>
      </c>
      <c r="J51" s="10">
        <f t="shared" si="10"/>
        <v>1462</v>
      </c>
      <c r="K51" s="10">
        <f t="shared" si="10"/>
        <v>2618</v>
      </c>
      <c r="L51" s="10">
        <f t="shared" si="10"/>
        <v>0</v>
      </c>
      <c r="M51" s="10">
        <f t="shared" si="10"/>
        <v>0</v>
      </c>
      <c r="N51" s="10">
        <f t="shared" si="10"/>
        <v>0</v>
      </c>
      <c r="O51" s="10">
        <f>SUM(C51:N51)</f>
        <v>97276</v>
      </c>
    </row>
    <row r="52" spans="2:15" x14ac:dyDescent="0.2">
      <c r="B52" s="11" t="s">
        <v>17</v>
      </c>
      <c r="C52" s="12">
        <f>20099+52826-835</f>
        <v>72090</v>
      </c>
      <c r="D52" s="12"/>
      <c r="E52" s="12">
        <v>320</v>
      </c>
      <c r="F52" s="12"/>
      <c r="G52" s="12"/>
      <c r="H52" s="12">
        <v>15865</v>
      </c>
      <c r="I52" s="12">
        <v>2030</v>
      </c>
      <c r="J52" s="12">
        <v>1292</v>
      </c>
      <c r="K52" s="13">
        <v>2101</v>
      </c>
      <c r="L52" s="13"/>
      <c r="M52" s="13"/>
      <c r="N52" s="13"/>
      <c r="O52" s="14">
        <f>SUM(C52:N52)</f>
        <v>93698</v>
      </c>
    </row>
    <row r="53" spans="2:15" x14ac:dyDescent="0.2">
      <c r="B53" s="11" t="s">
        <v>18</v>
      </c>
      <c r="C53" s="12">
        <v>1849</v>
      </c>
      <c r="D53" s="12"/>
      <c r="E53" s="12">
        <v>35</v>
      </c>
      <c r="F53" s="12"/>
      <c r="G53" s="12"/>
      <c r="H53" s="12">
        <v>371</v>
      </c>
      <c r="I53" s="12">
        <v>247</v>
      </c>
      <c r="J53" s="12">
        <v>131</v>
      </c>
      <c r="K53" s="13">
        <v>475</v>
      </c>
      <c r="L53" s="13"/>
      <c r="M53" s="13"/>
      <c r="N53" s="13"/>
      <c r="O53" s="14">
        <f>SUM(C53:N53)</f>
        <v>3108</v>
      </c>
    </row>
    <row r="54" spans="2:15" x14ac:dyDescent="0.2">
      <c r="B54" s="15" t="s">
        <v>19</v>
      </c>
      <c r="C54" s="26">
        <v>129</v>
      </c>
      <c r="D54" s="26"/>
      <c r="E54" s="26">
        <v>27</v>
      </c>
      <c r="F54" s="26"/>
      <c r="G54" s="26"/>
      <c r="H54" s="26">
        <v>163</v>
      </c>
      <c r="I54" s="26">
        <v>70</v>
      </c>
      <c r="J54" s="26">
        <v>39</v>
      </c>
      <c r="K54" s="27">
        <v>42</v>
      </c>
      <c r="L54" s="27"/>
      <c r="M54" s="27"/>
      <c r="N54" s="27"/>
      <c r="O54" s="16">
        <f>SUM(C54:N54)</f>
        <v>470</v>
      </c>
    </row>
    <row r="55" spans="2:15" ht="10.5" x14ac:dyDescent="0.3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8"/>
    </row>
    <row r="56" spans="2:15" ht="10.5" x14ac:dyDescent="0.3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8"/>
    </row>
    <row r="57" spans="2:15" ht="10.5" x14ac:dyDescent="0.35">
      <c r="B57" s="24" t="s">
        <v>32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3"/>
    </row>
    <row r="58" spans="2:15" ht="10.5" x14ac:dyDescent="0.35">
      <c r="B58" s="30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2"/>
    </row>
    <row r="59" spans="2:15" ht="42" x14ac:dyDescent="0.35">
      <c r="B59" s="6" t="s">
        <v>33</v>
      </c>
      <c r="C59" s="7" t="s">
        <v>3</v>
      </c>
      <c r="D59" s="7" t="s">
        <v>4</v>
      </c>
      <c r="E59" s="7" t="s">
        <v>5</v>
      </c>
      <c r="F59" s="7" t="s">
        <v>6</v>
      </c>
      <c r="G59" s="7" t="s">
        <v>7</v>
      </c>
      <c r="H59" s="7" t="s">
        <v>27</v>
      </c>
      <c r="I59" s="7" t="s">
        <v>9</v>
      </c>
      <c r="J59" s="7" t="s">
        <v>10</v>
      </c>
      <c r="K59" s="7" t="s">
        <v>11</v>
      </c>
      <c r="L59" s="7" t="s">
        <v>12</v>
      </c>
      <c r="M59" s="7" t="s">
        <v>13</v>
      </c>
      <c r="N59" s="7" t="s">
        <v>14</v>
      </c>
      <c r="O59" s="8" t="s">
        <v>15</v>
      </c>
    </row>
    <row r="60" spans="2:15" ht="10.5" x14ac:dyDescent="0.35">
      <c r="B60" s="9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4"/>
    </row>
    <row r="61" spans="2:15" ht="10.5" x14ac:dyDescent="0.25">
      <c r="B61" s="35" t="s">
        <v>34</v>
      </c>
      <c r="C61" s="36">
        <f>SUM(C62,C66)</f>
        <v>712969542.30000019</v>
      </c>
      <c r="D61" s="36">
        <f t="shared" ref="D61:N61" si="11">SUM(D62,D66)</f>
        <v>0</v>
      </c>
      <c r="E61" s="36">
        <f t="shared" si="11"/>
        <v>22731039.98</v>
      </c>
      <c r="F61" s="36">
        <f t="shared" si="11"/>
        <v>0</v>
      </c>
      <c r="G61" s="36">
        <f t="shared" si="11"/>
        <v>0</v>
      </c>
      <c r="H61" s="36">
        <f t="shared" si="11"/>
        <v>38726409.329999998</v>
      </c>
      <c r="I61" s="36">
        <f t="shared" si="11"/>
        <v>60806533.969999999</v>
      </c>
      <c r="J61" s="36">
        <f t="shared" si="11"/>
        <v>43073742.550000004</v>
      </c>
      <c r="K61" s="36">
        <f t="shared" si="11"/>
        <v>123683287.7</v>
      </c>
      <c r="L61" s="36">
        <f t="shared" si="11"/>
        <v>0</v>
      </c>
      <c r="M61" s="36">
        <f t="shared" si="11"/>
        <v>0</v>
      </c>
      <c r="N61" s="36">
        <f t="shared" si="11"/>
        <v>0</v>
      </c>
      <c r="O61" s="37">
        <f t="shared" ref="O61:O69" si="12">SUM(C61:N61)</f>
        <v>1001990555.8300003</v>
      </c>
    </row>
    <row r="62" spans="2:15" ht="10.5" x14ac:dyDescent="0.25">
      <c r="B62" s="9" t="s">
        <v>35</v>
      </c>
      <c r="C62" s="10">
        <f t="shared" ref="C62:N62" si="13">SUM(C63:C65)</f>
        <v>592810607.48000014</v>
      </c>
      <c r="D62" s="10">
        <f t="shared" si="13"/>
        <v>0</v>
      </c>
      <c r="E62" s="10">
        <f t="shared" si="13"/>
        <v>21834118.890000001</v>
      </c>
      <c r="F62" s="10">
        <f t="shared" si="13"/>
        <v>0</v>
      </c>
      <c r="G62" s="10">
        <f t="shared" si="13"/>
        <v>0</v>
      </c>
      <c r="H62" s="10">
        <f t="shared" si="13"/>
        <v>34259393.890000001</v>
      </c>
      <c r="I62" s="10">
        <f t="shared" si="13"/>
        <v>44249233.75</v>
      </c>
      <c r="J62" s="10">
        <f t="shared" si="13"/>
        <v>43073742.550000004</v>
      </c>
      <c r="K62" s="10">
        <f t="shared" si="13"/>
        <v>123683287.7</v>
      </c>
      <c r="L62" s="10">
        <f t="shared" si="13"/>
        <v>0</v>
      </c>
      <c r="M62" s="10">
        <f t="shared" si="13"/>
        <v>0</v>
      </c>
      <c r="N62" s="10">
        <f t="shared" si="13"/>
        <v>0</v>
      </c>
      <c r="O62" s="38">
        <f t="shared" si="12"/>
        <v>859910384.26000011</v>
      </c>
    </row>
    <row r="63" spans="2:15" x14ac:dyDescent="0.2">
      <c r="B63" s="11" t="s">
        <v>17</v>
      </c>
      <c r="C63" s="12">
        <v>429777679.03000003</v>
      </c>
      <c r="D63" s="12"/>
      <c r="E63" s="12">
        <v>21783788.800000001</v>
      </c>
      <c r="F63" s="12"/>
      <c r="G63" s="12"/>
      <c r="H63" s="12">
        <v>31724096.449999999</v>
      </c>
      <c r="I63" s="12">
        <v>24169282.170000002</v>
      </c>
      <c r="J63" s="12">
        <v>41100638.68</v>
      </c>
      <c r="K63" s="13">
        <v>99524169.310000002</v>
      </c>
      <c r="L63" s="13"/>
      <c r="M63" s="13"/>
      <c r="N63" s="13"/>
      <c r="O63" s="39">
        <f t="shared" si="12"/>
        <v>648079654.44000006</v>
      </c>
    </row>
    <row r="64" spans="2:15" x14ac:dyDescent="0.2">
      <c r="B64" s="11" t="s">
        <v>18</v>
      </c>
      <c r="C64" s="12">
        <v>140781901.86000001</v>
      </c>
      <c r="D64" s="12"/>
      <c r="E64" s="12">
        <v>49729.89</v>
      </c>
      <c r="F64" s="12"/>
      <c r="G64" s="12"/>
      <c r="H64" s="12">
        <v>2355297.44</v>
      </c>
      <c r="I64" s="12">
        <v>19609951.579999998</v>
      </c>
      <c r="J64" s="12">
        <v>4789.3500000000004</v>
      </c>
      <c r="K64" s="13">
        <v>24159118.390000001</v>
      </c>
      <c r="L64" s="13"/>
      <c r="M64" s="13"/>
      <c r="N64" s="13"/>
      <c r="O64" s="39">
        <f t="shared" si="12"/>
        <v>186960788.50999999</v>
      </c>
    </row>
    <row r="65" spans="2:15" x14ac:dyDescent="0.2">
      <c r="B65" s="15" t="s">
        <v>19</v>
      </c>
      <c r="C65" s="26">
        <v>22251026.59</v>
      </c>
      <c r="D65" s="26"/>
      <c r="E65" s="26">
        <v>600.20000000000005</v>
      </c>
      <c r="F65" s="26"/>
      <c r="G65" s="26"/>
      <c r="H65" s="26">
        <v>180000</v>
      </c>
      <c r="I65" s="26">
        <v>470000</v>
      </c>
      <c r="J65" s="26">
        <v>1968314.52</v>
      </c>
      <c r="K65" s="27">
        <v>0</v>
      </c>
      <c r="L65" s="27"/>
      <c r="M65" s="27"/>
      <c r="N65" s="27"/>
      <c r="O65" s="40">
        <f t="shared" si="12"/>
        <v>24869941.309999999</v>
      </c>
    </row>
    <row r="66" spans="2:15" ht="10.5" x14ac:dyDescent="0.25">
      <c r="B66" s="9" t="s">
        <v>36</v>
      </c>
      <c r="C66" s="41">
        <f t="shared" ref="C66:N66" si="14">SUM(C67:C69)</f>
        <v>120158934.81999999</v>
      </c>
      <c r="D66" s="41">
        <f t="shared" si="14"/>
        <v>0</v>
      </c>
      <c r="E66" s="41">
        <f t="shared" si="14"/>
        <v>896921.09000000008</v>
      </c>
      <c r="F66" s="41">
        <f t="shared" si="14"/>
        <v>0</v>
      </c>
      <c r="G66" s="41">
        <f t="shared" si="14"/>
        <v>0</v>
      </c>
      <c r="H66" s="41">
        <f t="shared" si="14"/>
        <v>4467015.4399999995</v>
      </c>
      <c r="I66" s="41">
        <f t="shared" si="14"/>
        <v>16557300.220000001</v>
      </c>
      <c r="J66" s="41">
        <f t="shared" si="14"/>
        <v>0</v>
      </c>
      <c r="K66" s="41">
        <f t="shared" si="14"/>
        <v>0</v>
      </c>
      <c r="L66" s="41">
        <f t="shared" si="14"/>
        <v>0</v>
      </c>
      <c r="M66" s="41">
        <f t="shared" si="14"/>
        <v>0</v>
      </c>
      <c r="N66" s="41">
        <f t="shared" si="14"/>
        <v>0</v>
      </c>
      <c r="O66" s="42">
        <f t="shared" si="12"/>
        <v>142080171.56999999</v>
      </c>
    </row>
    <row r="67" spans="2:15" x14ac:dyDescent="0.2">
      <c r="B67" s="11" t="s">
        <v>17</v>
      </c>
      <c r="C67" s="12">
        <v>78664258.890000001</v>
      </c>
      <c r="D67" s="12"/>
      <c r="E67" s="12">
        <v>650410.16</v>
      </c>
      <c r="F67" s="12"/>
      <c r="G67" s="12"/>
      <c r="H67" s="12">
        <v>3545906.9499999993</v>
      </c>
      <c r="I67" s="12">
        <v>10818379.4</v>
      </c>
      <c r="J67" s="12"/>
      <c r="K67" s="13"/>
      <c r="L67" s="13"/>
      <c r="M67" s="13"/>
      <c r="N67" s="13"/>
      <c r="O67" s="39">
        <f t="shared" si="12"/>
        <v>93678955.400000006</v>
      </c>
    </row>
    <row r="68" spans="2:15" x14ac:dyDescent="0.2">
      <c r="B68" s="11" t="s">
        <v>18</v>
      </c>
      <c r="C68" s="12">
        <v>4239261.97</v>
      </c>
      <c r="D68" s="12"/>
      <c r="E68" s="12">
        <v>238794</v>
      </c>
      <c r="F68" s="12"/>
      <c r="G68" s="12"/>
      <c r="H68" s="12">
        <v>721748.2</v>
      </c>
      <c r="I68" s="12">
        <v>5486272.1699999999</v>
      </c>
      <c r="J68" s="12"/>
      <c r="K68" s="13"/>
      <c r="L68" s="13"/>
      <c r="M68" s="13"/>
      <c r="N68" s="13"/>
      <c r="O68" s="39">
        <f t="shared" si="12"/>
        <v>10686076.34</v>
      </c>
    </row>
    <row r="69" spans="2:15" x14ac:dyDescent="0.2">
      <c r="B69" s="15" t="s">
        <v>19</v>
      </c>
      <c r="C69" s="26">
        <v>37255413.960000001</v>
      </c>
      <c r="D69" s="26"/>
      <c r="E69" s="26">
        <v>7716.93</v>
      </c>
      <c r="F69" s="26"/>
      <c r="G69" s="26"/>
      <c r="H69" s="26">
        <v>199360.29</v>
      </c>
      <c r="I69" s="26">
        <v>252648.65</v>
      </c>
      <c r="J69" s="26"/>
      <c r="K69" s="27"/>
      <c r="L69" s="27"/>
      <c r="M69" s="27"/>
      <c r="N69" s="27"/>
      <c r="O69" s="40">
        <f t="shared" si="12"/>
        <v>37715139.829999998</v>
      </c>
    </row>
    <row r="70" spans="2:15" x14ac:dyDescent="0.35">
      <c r="B70" s="43"/>
      <c r="C70" s="44"/>
      <c r="D70" s="44"/>
      <c r="E70" s="44"/>
      <c r="F70" s="44"/>
      <c r="G70" s="44"/>
      <c r="H70" s="44"/>
      <c r="I70" s="44"/>
      <c r="J70" s="44"/>
      <c r="K70" s="45"/>
      <c r="L70" s="45"/>
      <c r="M70" s="45"/>
      <c r="N70" s="45"/>
      <c r="O70" s="45"/>
    </row>
    <row r="71" spans="2:15" ht="10.5" x14ac:dyDescent="0.25">
      <c r="B71" s="35" t="s">
        <v>37</v>
      </c>
      <c r="C71" s="36">
        <f t="shared" ref="C71:N71" si="15">SUM(C72,C76)</f>
        <v>678552239.20000005</v>
      </c>
      <c r="D71" s="36">
        <f t="shared" si="15"/>
        <v>0</v>
      </c>
      <c r="E71" s="36">
        <f t="shared" si="15"/>
        <v>7602132.8000000007</v>
      </c>
      <c r="F71" s="36">
        <f t="shared" si="15"/>
        <v>0</v>
      </c>
      <c r="G71" s="36">
        <f t="shared" si="15"/>
        <v>0</v>
      </c>
      <c r="H71" s="36">
        <f t="shared" si="15"/>
        <v>20155027.280000001</v>
      </c>
      <c r="I71" s="36">
        <f t="shared" si="15"/>
        <v>16907583.580000002</v>
      </c>
      <c r="J71" s="36">
        <f t="shared" si="15"/>
        <v>40373662.010000005</v>
      </c>
      <c r="K71" s="36">
        <f t="shared" si="15"/>
        <v>150119229.47</v>
      </c>
      <c r="L71" s="36">
        <f t="shared" si="15"/>
        <v>0</v>
      </c>
      <c r="M71" s="36">
        <f t="shared" si="15"/>
        <v>0</v>
      </c>
      <c r="N71" s="36">
        <f t="shared" si="15"/>
        <v>0</v>
      </c>
      <c r="O71" s="37">
        <f t="shared" ref="O71:O80" si="16">SUM(C71:N71)</f>
        <v>913709874.34000003</v>
      </c>
    </row>
    <row r="72" spans="2:15" ht="10.5" x14ac:dyDescent="0.25">
      <c r="B72" s="9" t="s">
        <v>38</v>
      </c>
      <c r="C72" s="10">
        <f t="shared" ref="C72:N72" si="17">SUM(C73:C75)</f>
        <v>624214073.24000001</v>
      </c>
      <c r="D72" s="10">
        <f t="shared" si="17"/>
        <v>0</v>
      </c>
      <c r="E72" s="10">
        <f t="shared" si="17"/>
        <v>7602132.8000000007</v>
      </c>
      <c r="F72" s="10">
        <f t="shared" si="17"/>
        <v>0</v>
      </c>
      <c r="G72" s="10">
        <f t="shared" si="17"/>
        <v>0</v>
      </c>
      <c r="H72" s="10">
        <f t="shared" si="17"/>
        <v>20155027.280000001</v>
      </c>
      <c r="I72" s="10">
        <f t="shared" si="17"/>
        <v>16907583.580000002</v>
      </c>
      <c r="J72" s="10">
        <f t="shared" si="17"/>
        <v>40373662.010000005</v>
      </c>
      <c r="K72" s="10">
        <f t="shared" si="17"/>
        <v>61044067.649999999</v>
      </c>
      <c r="L72" s="10">
        <f t="shared" si="17"/>
        <v>0</v>
      </c>
      <c r="M72" s="10">
        <f t="shared" si="17"/>
        <v>0</v>
      </c>
      <c r="N72" s="10">
        <f t="shared" si="17"/>
        <v>0</v>
      </c>
      <c r="O72" s="10">
        <f t="shared" si="16"/>
        <v>770296546.55999994</v>
      </c>
    </row>
    <row r="73" spans="2:15" x14ac:dyDescent="0.2">
      <c r="B73" s="11" t="s">
        <v>17</v>
      </c>
      <c r="C73" s="12">
        <v>461127958.47000003</v>
      </c>
      <c r="D73" s="12"/>
      <c r="E73" s="12">
        <v>6087249.8200000003</v>
      </c>
      <c r="F73" s="12"/>
      <c r="G73" s="12"/>
      <c r="H73" s="12">
        <v>18598829.190000001</v>
      </c>
      <c r="I73" s="12">
        <v>11704133.300000001</v>
      </c>
      <c r="J73" s="12">
        <v>36910183.350000001</v>
      </c>
      <c r="K73" s="13">
        <v>34212119.770000003</v>
      </c>
      <c r="L73" s="13"/>
      <c r="M73" s="13"/>
      <c r="N73" s="13"/>
      <c r="O73" s="14">
        <f t="shared" si="16"/>
        <v>568640473.9000001</v>
      </c>
    </row>
    <row r="74" spans="2:15" x14ac:dyDescent="0.2">
      <c r="B74" s="11" t="s">
        <v>18</v>
      </c>
      <c r="C74" s="12">
        <v>122443611.08000001</v>
      </c>
      <c r="D74" s="12"/>
      <c r="E74" s="12">
        <v>426680.12</v>
      </c>
      <c r="F74" s="12"/>
      <c r="G74" s="12"/>
      <c r="H74" s="12">
        <v>640632.72</v>
      </c>
      <c r="I74" s="12">
        <v>4294478.4000000004</v>
      </c>
      <c r="J74" s="12">
        <v>494624.2</v>
      </c>
      <c r="K74" s="13">
        <v>26831947.879999995</v>
      </c>
      <c r="L74" s="13"/>
      <c r="M74" s="13"/>
      <c r="N74" s="13"/>
      <c r="O74" s="14">
        <f t="shared" si="16"/>
        <v>155131974.40000004</v>
      </c>
    </row>
    <row r="75" spans="2:15" x14ac:dyDescent="0.2">
      <c r="B75" s="15" t="s">
        <v>19</v>
      </c>
      <c r="C75" s="12">
        <v>40642503.689999998</v>
      </c>
      <c r="D75" s="12"/>
      <c r="E75" s="12">
        <v>1088202.8600000001</v>
      </c>
      <c r="F75" s="12"/>
      <c r="G75" s="12"/>
      <c r="H75" s="12">
        <v>915565.37</v>
      </c>
      <c r="I75" s="12">
        <v>908971.88</v>
      </c>
      <c r="J75" s="12">
        <v>2968854.46</v>
      </c>
      <c r="K75" s="13"/>
      <c r="L75" s="13"/>
      <c r="M75" s="13"/>
      <c r="N75" s="13"/>
      <c r="O75" s="16">
        <f t="shared" si="16"/>
        <v>46524098.259999998</v>
      </c>
    </row>
    <row r="76" spans="2:15" ht="10.5" x14ac:dyDescent="0.25">
      <c r="B76" s="9" t="s">
        <v>39</v>
      </c>
      <c r="C76" s="10">
        <f t="shared" ref="C76:N76" si="18">SUM(C77:C79)</f>
        <v>54338165.959999993</v>
      </c>
      <c r="D76" s="10">
        <f t="shared" si="18"/>
        <v>0</v>
      </c>
      <c r="E76" s="10">
        <f t="shared" si="18"/>
        <v>0</v>
      </c>
      <c r="F76" s="10">
        <f t="shared" si="18"/>
        <v>0</v>
      </c>
      <c r="G76" s="10">
        <f t="shared" si="18"/>
        <v>0</v>
      </c>
      <c r="H76" s="10">
        <f t="shared" si="18"/>
        <v>0</v>
      </c>
      <c r="I76" s="10">
        <f t="shared" si="18"/>
        <v>0</v>
      </c>
      <c r="J76" s="10">
        <f t="shared" si="18"/>
        <v>0</v>
      </c>
      <c r="K76" s="10">
        <f t="shared" si="18"/>
        <v>89075161.819999993</v>
      </c>
      <c r="L76" s="10">
        <f t="shared" si="18"/>
        <v>0</v>
      </c>
      <c r="M76" s="10">
        <f t="shared" si="18"/>
        <v>0</v>
      </c>
      <c r="N76" s="10">
        <f t="shared" si="18"/>
        <v>0</v>
      </c>
      <c r="O76" s="10">
        <f t="shared" si="16"/>
        <v>143413327.77999997</v>
      </c>
    </row>
    <row r="77" spans="2:15" x14ac:dyDescent="0.2">
      <c r="B77" s="11" t="s">
        <v>17</v>
      </c>
      <c r="C77" s="12">
        <v>42941704.219999999</v>
      </c>
      <c r="D77" s="12"/>
      <c r="E77" s="12"/>
      <c r="F77" s="12"/>
      <c r="G77" s="12"/>
      <c r="H77" s="12"/>
      <c r="I77" s="12"/>
      <c r="J77" s="12"/>
      <c r="K77" s="13">
        <v>61219514.640000001</v>
      </c>
      <c r="L77" s="13"/>
      <c r="M77" s="13"/>
      <c r="N77" s="13"/>
      <c r="O77" s="14">
        <f t="shared" si="16"/>
        <v>104161218.86</v>
      </c>
    </row>
    <row r="78" spans="2:15" x14ac:dyDescent="0.2">
      <c r="B78" s="11" t="s">
        <v>18</v>
      </c>
      <c r="C78" s="12">
        <v>11071414.939999999</v>
      </c>
      <c r="D78" s="12"/>
      <c r="E78" s="12"/>
      <c r="F78" s="12"/>
      <c r="G78" s="12"/>
      <c r="H78" s="12"/>
      <c r="I78" s="12"/>
      <c r="J78" s="12"/>
      <c r="K78" s="13">
        <v>24128752.210000001</v>
      </c>
      <c r="L78" s="13"/>
      <c r="M78" s="13"/>
      <c r="N78" s="13"/>
      <c r="O78" s="14">
        <f t="shared" si="16"/>
        <v>35200167.149999999</v>
      </c>
    </row>
    <row r="79" spans="2:15" x14ac:dyDescent="0.2">
      <c r="B79" s="15" t="s">
        <v>19</v>
      </c>
      <c r="C79" s="12">
        <v>325046.8</v>
      </c>
      <c r="D79" s="12"/>
      <c r="E79" s="12"/>
      <c r="F79" s="12"/>
      <c r="G79" s="12"/>
      <c r="H79" s="12"/>
      <c r="I79" s="12"/>
      <c r="J79" s="12"/>
      <c r="K79" s="13">
        <v>3726894.97</v>
      </c>
      <c r="L79" s="13"/>
      <c r="M79" s="13"/>
      <c r="N79" s="13"/>
      <c r="O79" s="16">
        <f t="shared" si="16"/>
        <v>4051941.77</v>
      </c>
    </row>
    <row r="80" spans="2:15" ht="11" thickBot="1" x14ac:dyDescent="0.3">
      <c r="B80" s="17" t="s">
        <v>40</v>
      </c>
      <c r="C80" s="18">
        <f>C61-C71</f>
        <v>34417303.100000143</v>
      </c>
      <c r="D80" s="18">
        <f t="shared" ref="D80:N80" si="19">D61-D71</f>
        <v>0</v>
      </c>
      <c r="E80" s="18">
        <f t="shared" si="19"/>
        <v>15128907.18</v>
      </c>
      <c r="F80" s="18">
        <f t="shared" si="19"/>
        <v>0</v>
      </c>
      <c r="G80" s="18">
        <f t="shared" si="19"/>
        <v>0</v>
      </c>
      <c r="H80" s="18">
        <f t="shared" si="19"/>
        <v>18571382.049999997</v>
      </c>
      <c r="I80" s="18">
        <f t="shared" si="19"/>
        <v>43898950.390000001</v>
      </c>
      <c r="J80" s="18">
        <f t="shared" si="19"/>
        <v>2700080.5399999991</v>
      </c>
      <c r="K80" s="18">
        <f t="shared" si="19"/>
        <v>-26435941.769999996</v>
      </c>
      <c r="L80" s="18">
        <f>L61-L71</f>
        <v>0</v>
      </c>
      <c r="M80" s="18">
        <f t="shared" si="19"/>
        <v>0</v>
      </c>
      <c r="N80" s="18">
        <f t="shared" si="19"/>
        <v>0</v>
      </c>
      <c r="O80" s="19">
        <f t="shared" si="16"/>
        <v>88280681.490000144</v>
      </c>
    </row>
    <row r="81" spans="2:15" ht="10.5" thickTop="1" x14ac:dyDescent="0.35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</row>
    <row r="82" spans="2:15" x14ac:dyDescent="0.35">
      <c r="B82" s="48" t="s">
        <v>41</v>
      </c>
      <c r="C82" s="49">
        <v>227616932.11000001</v>
      </c>
      <c r="D82" s="49"/>
      <c r="E82" s="49">
        <v>2842072</v>
      </c>
      <c r="F82" s="49"/>
      <c r="G82" s="49"/>
      <c r="H82" s="49">
        <v>11104679.92</v>
      </c>
      <c r="I82" s="49">
        <v>9029725.4000000004</v>
      </c>
      <c r="J82" s="49">
        <f>19456410.3-495954</f>
        <v>18960456.300000001</v>
      </c>
      <c r="K82" s="49">
        <v>47371378</v>
      </c>
      <c r="L82" s="49"/>
      <c r="M82" s="49"/>
      <c r="N82" s="49"/>
      <c r="O82" s="49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FC9DD-F0E4-4248-9ADE-0F2EBF59FF7C}">
  <dimension ref="A1:Q84"/>
  <sheetViews>
    <sheetView topLeftCell="A64" workbookViewId="0">
      <selection activeCell="I17" sqref="I17"/>
    </sheetView>
  </sheetViews>
  <sheetFormatPr defaultRowHeight="14.5" x14ac:dyDescent="0.35"/>
  <cols>
    <col min="2" max="2" width="55.453125" bestFit="1" customWidth="1"/>
    <col min="3" max="3" width="11.26953125" bestFit="1" customWidth="1"/>
    <col min="4" max="4" width="10.1796875" bestFit="1" customWidth="1"/>
    <col min="5" max="5" width="12.26953125" bestFit="1" customWidth="1"/>
    <col min="6" max="6" width="11.26953125" bestFit="1" customWidth="1"/>
    <col min="7" max="8" width="8.54296875" bestFit="1" customWidth="1"/>
    <col min="9" max="10" width="12.26953125" bestFit="1" customWidth="1"/>
    <col min="12" max="12" width="12.26953125" bestFit="1" customWidth="1"/>
    <col min="13" max="13" width="9.7265625" bestFit="1" customWidth="1"/>
    <col min="14" max="14" width="12.26953125" bestFit="1" customWidth="1"/>
    <col min="15" max="15" width="13.26953125" bestFit="1" customWidth="1"/>
  </cols>
  <sheetData>
    <row r="1" spans="1:17" x14ac:dyDescent="0.35">
      <c r="A1" s="1"/>
      <c r="B1" s="24" t="s">
        <v>0</v>
      </c>
      <c r="C1" s="52"/>
      <c r="D1" s="52"/>
      <c r="E1" s="52"/>
      <c r="F1" s="52"/>
      <c r="G1" s="52"/>
      <c r="H1" s="53"/>
      <c r="I1" s="53"/>
      <c r="J1" s="53"/>
      <c r="K1" s="53"/>
      <c r="L1" s="53"/>
      <c r="M1" s="53"/>
      <c r="N1" s="53"/>
      <c r="O1" s="53"/>
      <c r="P1" s="1"/>
      <c r="Q1" s="1"/>
    </row>
    <row r="2" spans="1:17" x14ac:dyDescent="0.35">
      <c r="A2" s="1"/>
      <c r="B2" s="24" t="s">
        <v>49</v>
      </c>
      <c r="C2" s="54"/>
      <c r="D2" s="54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1"/>
      <c r="Q2" s="1"/>
    </row>
    <row r="3" spans="1:17" x14ac:dyDescent="0.35">
      <c r="A3" s="1"/>
      <c r="B3" s="1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1"/>
      <c r="Q3" s="1"/>
    </row>
    <row r="4" spans="1:17" x14ac:dyDescent="0.35">
      <c r="A4" s="1"/>
      <c r="B4" s="1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1"/>
      <c r="Q4" s="1"/>
    </row>
    <row r="5" spans="1:17" x14ac:dyDescent="0.35">
      <c r="A5" s="1"/>
      <c r="B5" s="24" t="s">
        <v>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1"/>
      <c r="Q5" s="1"/>
    </row>
    <row r="6" spans="1:17" x14ac:dyDescent="0.35">
      <c r="A6" s="1"/>
      <c r="B6" s="1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1"/>
      <c r="Q6" s="1"/>
    </row>
    <row r="7" spans="1:17" ht="63" x14ac:dyDescent="0.35">
      <c r="A7" s="1"/>
      <c r="B7" s="6" t="s">
        <v>2</v>
      </c>
      <c r="C7" s="55" t="s">
        <v>3</v>
      </c>
      <c r="D7" s="55" t="s">
        <v>4</v>
      </c>
      <c r="E7" s="55" t="s">
        <v>5</v>
      </c>
      <c r="F7" s="55" t="s">
        <v>6</v>
      </c>
      <c r="G7" s="55" t="s">
        <v>7</v>
      </c>
      <c r="H7" s="55" t="s">
        <v>8</v>
      </c>
      <c r="I7" s="55" t="s">
        <v>9</v>
      </c>
      <c r="J7" s="55" t="s">
        <v>10</v>
      </c>
      <c r="K7" s="55" t="s">
        <v>11</v>
      </c>
      <c r="L7" s="55" t="s">
        <v>12</v>
      </c>
      <c r="M7" s="55" t="s">
        <v>13</v>
      </c>
      <c r="N7" s="55" t="s">
        <v>14</v>
      </c>
      <c r="O7" s="56" t="s">
        <v>15</v>
      </c>
      <c r="P7" s="1"/>
      <c r="Q7" s="1"/>
    </row>
    <row r="8" spans="1:17" x14ac:dyDescent="0.35">
      <c r="A8" s="1"/>
      <c r="B8" s="9" t="s">
        <v>16</v>
      </c>
      <c r="C8" s="57">
        <v>8531569543.0400019</v>
      </c>
      <c r="D8" s="57">
        <v>0</v>
      </c>
      <c r="E8" s="57">
        <v>13573596754.369999</v>
      </c>
      <c r="F8" s="57">
        <v>0</v>
      </c>
      <c r="G8" s="57">
        <v>0</v>
      </c>
      <c r="H8" s="57">
        <v>0</v>
      </c>
      <c r="I8" s="57">
        <v>40243068633.25</v>
      </c>
      <c r="J8" s="57">
        <v>12974585972.849995</v>
      </c>
      <c r="K8" s="57">
        <v>0</v>
      </c>
      <c r="L8" s="57">
        <v>17582441449.570004</v>
      </c>
      <c r="M8" s="57">
        <v>0</v>
      </c>
      <c r="N8" s="57">
        <v>244158086.37</v>
      </c>
      <c r="O8" s="57">
        <v>93149420439.449997</v>
      </c>
      <c r="P8" s="1"/>
      <c r="Q8" s="1"/>
    </row>
    <row r="9" spans="1:17" x14ac:dyDescent="0.35">
      <c r="A9" s="1"/>
      <c r="B9" s="11" t="s">
        <v>17</v>
      </c>
      <c r="C9" s="58">
        <v>7377784082.7281532</v>
      </c>
      <c r="D9" s="58"/>
      <c r="E9" s="58">
        <v>9825983732.7161026</v>
      </c>
      <c r="F9" s="58"/>
      <c r="G9" s="58"/>
      <c r="H9" s="58"/>
      <c r="I9" s="58">
        <v>27868158607.930195</v>
      </c>
      <c r="J9" s="58">
        <v>8852329983.0124779</v>
      </c>
      <c r="K9" s="60"/>
      <c r="L9" s="60">
        <v>11341640803.184168</v>
      </c>
      <c r="M9" s="60"/>
      <c r="N9" s="60">
        <v>123299833.61685</v>
      </c>
      <c r="O9" s="61">
        <v>65389197043.18795</v>
      </c>
      <c r="P9" s="1"/>
      <c r="Q9" s="1"/>
    </row>
    <row r="10" spans="1:17" x14ac:dyDescent="0.35">
      <c r="A10" s="1"/>
      <c r="B10" s="11" t="s">
        <v>18</v>
      </c>
      <c r="C10" s="58">
        <v>1153785460.3118486</v>
      </c>
      <c r="D10" s="58"/>
      <c r="E10" s="58">
        <v>3747613021.6538954</v>
      </c>
      <c r="F10" s="58"/>
      <c r="G10" s="58"/>
      <c r="H10" s="58"/>
      <c r="I10" s="58">
        <v>12374910025.319805</v>
      </c>
      <c r="J10" s="58">
        <v>4122255989.8375158</v>
      </c>
      <c r="K10" s="60"/>
      <c r="L10" s="60">
        <v>6240800646.3858356</v>
      </c>
      <c r="M10" s="60"/>
      <c r="N10" s="60">
        <v>120858252.75315</v>
      </c>
      <c r="O10" s="61">
        <v>27760223396.262054</v>
      </c>
      <c r="P10" s="1"/>
      <c r="Q10" s="1"/>
    </row>
    <row r="11" spans="1:17" x14ac:dyDescent="0.35">
      <c r="A11" s="1"/>
      <c r="B11" s="15" t="s">
        <v>19</v>
      </c>
      <c r="C11" s="58"/>
      <c r="D11" s="58"/>
      <c r="E11" s="58"/>
      <c r="F11" s="58"/>
      <c r="G11" s="58"/>
      <c r="H11" s="58"/>
      <c r="I11" s="58"/>
      <c r="J11" s="58"/>
      <c r="K11" s="60"/>
      <c r="L11" s="60"/>
      <c r="M11" s="60"/>
      <c r="N11" s="60"/>
      <c r="O11" s="62">
        <v>0</v>
      </c>
      <c r="P11" s="1"/>
      <c r="Q11" s="1"/>
    </row>
    <row r="12" spans="1:17" x14ac:dyDescent="0.35">
      <c r="A12" s="1"/>
      <c r="B12" s="9" t="s">
        <v>20</v>
      </c>
      <c r="C12" s="57">
        <v>0</v>
      </c>
      <c r="D12" s="57">
        <v>515645536.43682986</v>
      </c>
      <c r="E12" s="57">
        <v>0</v>
      </c>
      <c r="F12" s="57">
        <v>4369422897.1844053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4885068433.6212349</v>
      </c>
      <c r="P12" s="1"/>
      <c r="Q12" s="1"/>
    </row>
    <row r="13" spans="1:17" x14ac:dyDescent="0.35">
      <c r="A13" s="1"/>
      <c r="B13" s="11" t="s">
        <v>17</v>
      </c>
      <c r="C13" s="58"/>
      <c r="D13" s="58">
        <v>472675075.06709403</v>
      </c>
      <c r="E13" s="58"/>
      <c r="F13" s="58">
        <v>2722655331.1647239</v>
      </c>
      <c r="G13" s="58"/>
      <c r="H13" s="58"/>
      <c r="I13" s="58"/>
      <c r="J13" s="58"/>
      <c r="K13" s="60"/>
      <c r="L13" s="60"/>
      <c r="M13" s="60"/>
      <c r="N13" s="60"/>
      <c r="O13" s="61">
        <v>3195330406.2318177</v>
      </c>
      <c r="P13" s="1"/>
      <c r="Q13" s="1"/>
    </row>
    <row r="14" spans="1:17" x14ac:dyDescent="0.35">
      <c r="A14" s="1"/>
      <c r="B14" s="11" t="s">
        <v>18</v>
      </c>
      <c r="C14" s="58"/>
      <c r="D14" s="58">
        <v>42970461.369735822</v>
      </c>
      <c r="E14" s="58"/>
      <c r="F14" s="58">
        <v>1646767566.0196815</v>
      </c>
      <c r="G14" s="58"/>
      <c r="H14" s="58"/>
      <c r="I14" s="58"/>
      <c r="J14" s="58"/>
      <c r="K14" s="60"/>
      <c r="L14" s="60"/>
      <c r="M14" s="60"/>
      <c r="N14" s="60"/>
      <c r="O14" s="61">
        <v>1689738027.3894172</v>
      </c>
      <c r="P14" s="1"/>
      <c r="Q14" s="1"/>
    </row>
    <row r="15" spans="1:17" x14ac:dyDescent="0.35">
      <c r="A15" s="1"/>
      <c r="B15" s="15" t="s">
        <v>19</v>
      </c>
      <c r="C15" s="58"/>
      <c r="D15" s="58"/>
      <c r="E15" s="58"/>
      <c r="F15" s="58"/>
      <c r="G15" s="58"/>
      <c r="H15" s="58"/>
      <c r="I15" s="58"/>
      <c r="J15" s="58"/>
      <c r="K15" s="60"/>
      <c r="L15" s="60"/>
      <c r="M15" s="60"/>
      <c r="N15" s="60"/>
      <c r="O15" s="62">
        <v>0</v>
      </c>
      <c r="P15" s="1"/>
      <c r="Q15" s="1"/>
    </row>
    <row r="16" spans="1:17" x14ac:dyDescent="0.35">
      <c r="A16" s="1"/>
      <c r="B16" s="9" t="s">
        <v>21</v>
      </c>
      <c r="C16" s="57">
        <v>498378401.00999999</v>
      </c>
      <c r="D16" s="57">
        <v>0</v>
      </c>
      <c r="E16" s="57">
        <v>6490250463.4700003</v>
      </c>
      <c r="F16" s="57">
        <v>0</v>
      </c>
      <c r="G16" s="57">
        <v>0</v>
      </c>
      <c r="H16" s="57">
        <v>0</v>
      </c>
      <c r="I16" s="57">
        <v>6052322635.7299995</v>
      </c>
      <c r="J16" s="57">
        <v>0</v>
      </c>
      <c r="K16" s="57">
        <v>0</v>
      </c>
      <c r="L16" s="57">
        <v>1394962802.6800003</v>
      </c>
      <c r="M16" s="57">
        <v>0</v>
      </c>
      <c r="N16" s="57">
        <v>11060133087.440002</v>
      </c>
      <c r="O16" s="57">
        <v>25496047390.330002</v>
      </c>
      <c r="P16" s="1"/>
      <c r="Q16" s="1"/>
    </row>
    <row r="17" spans="1:17" x14ac:dyDescent="0.35">
      <c r="A17" s="1"/>
      <c r="B17" s="11" t="s">
        <v>17</v>
      </c>
      <c r="C17" s="58">
        <v>498378401.00999999</v>
      </c>
      <c r="D17" s="58"/>
      <c r="E17" s="58">
        <v>6490250463.4700003</v>
      </c>
      <c r="F17" s="58"/>
      <c r="G17" s="58"/>
      <c r="H17" s="58"/>
      <c r="I17" s="58">
        <v>6052322635.7299995</v>
      </c>
      <c r="J17" s="58"/>
      <c r="K17" s="60"/>
      <c r="L17" s="60">
        <v>1394962802.6800003</v>
      </c>
      <c r="M17" s="60"/>
      <c r="N17" s="60">
        <v>11060133087.440002</v>
      </c>
      <c r="O17" s="61">
        <v>25496047390.330002</v>
      </c>
      <c r="P17" s="1"/>
      <c r="Q17" s="1"/>
    </row>
    <row r="18" spans="1:17" x14ac:dyDescent="0.35">
      <c r="A18" s="1"/>
      <c r="B18" s="11" t="s">
        <v>18</v>
      </c>
      <c r="C18" s="58"/>
      <c r="D18" s="58"/>
      <c r="E18" s="58"/>
      <c r="F18" s="58"/>
      <c r="G18" s="58"/>
      <c r="H18" s="58"/>
      <c r="I18" s="58"/>
      <c r="J18" s="58"/>
      <c r="K18" s="60"/>
      <c r="L18" s="60"/>
      <c r="M18" s="60"/>
      <c r="N18" s="60"/>
      <c r="O18" s="61">
        <v>0</v>
      </c>
      <c r="P18" s="1"/>
      <c r="Q18" s="1"/>
    </row>
    <row r="19" spans="1:17" x14ac:dyDescent="0.35">
      <c r="A19" s="1"/>
      <c r="B19" s="15" t="s">
        <v>19</v>
      </c>
      <c r="C19" s="58"/>
      <c r="D19" s="58"/>
      <c r="E19" s="58"/>
      <c r="F19" s="58"/>
      <c r="G19" s="58"/>
      <c r="H19" s="58"/>
      <c r="I19" s="58"/>
      <c r="J19" s="58"/>
      <c r="K19" s="60"/>
      <c r="L19" s="60"/>
      <c r="M19" s="60"/>
      <c r="N19" s="60"/>
      <c r="O19" s="62">
        <v>0</v>
      </c>
      <c r="P19" s="1"/>
      <c r="Q19" s="1"/>
    </row>
    <row r="20" spans="1:17" x14ac:dyDescent="0.35">
      <c r="A20" s="1"/>
      <c r="B20" s="9" t="s">
        <v>22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1"/>
      <c r="Q20" s="1"/>
    </row>
    <row r="21" spans="1:17" x14ac:dyDescent="0.35">
      <c r="A21" s="1"/>
      <c r="B21" s="11" t="s">
        <v>17</v>
      </c>
      <c r="C21" s="58"/>
      <c r="D21" s="58"/>
      <c r="E21" s="58"/>
      <c r="F21" s="58"/>
      <c r="G21" s="58"/>
      <c r="H21" s="58"/>
      <c r="I21" s="58"/>
      <c r="J21" s="58"/>
      <c r="K21" s="60"/>
      <c r="L21" s="60"/>
      <c r="M21" s="60"/>
      <c r="N21" s="60"/>
      <c r="O21" s="61">
        <v>0</v>
      </c>
      <c r="P21" s="1"/>
      <c r="Q21" s="1"/>
    </row>
    <row r="22" spans="1:17" x14ac:dyDescent="0.35">
      <c r="A22" s="1"/>
      <c r="B22" s="11" t="s">
        <v>18</v>
      </c>
      <c r="C22" s="58"/>
      <c r="D22" s="58"/>
      <c r="E22" s="58"/>
      <c r="F22" s="58"/>
      <c r="G22" s="58"/>
      <c r="H22" s="58"/>
      <c r="I22" s="58"/>
      <c r="J22" s="58"/>
      <c r="K22" s="60"/>
      <c r="L22" s="60"/>
      <c r="M22" s="60"/>
      <c r="N22" s="60"/>
      <c r="O22" s="61">
        <v>0</v>
      </c>
      <c r="P22" s="1"/>
      <c r="Q22" s="1"/>
    </row>
    <row r="23" spans="1:17" x14ac:dyDescent="0.35">
      <c r="A23" s="1"/>
      <c r="B23" s="15" t="s">
        <v>19</v>
      </c>
      <c r="C23" s="58"/>
      <c r="D23" s="58"/>
      <c r="E23" s="58"/>
      <c r="F23" s="58"/>
      <c r="G23" s="58"/>
      <c r="H23" s="58"/>
      <c r="I23" s="58"/>
      <c r="J23" s="58"/>
      <c r="K23" s="60"/>
      <c r="L23" s="60"/>
      <c r="M23" s="60"/>
      <c r="N23" s="60"/>
      <c r="O23" s="62">
        <v>0</v>
      </c>
      <c r="P23" s="1"/>
      <c r="Q23" s="1"/>
    </row>
    <row r="24" spans="1:17" x14ac:dyDescent="0.35">
      <c r="A24" s="1"/>
      <c r="B24" s="9" t="s">
        <v>23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1"/>
      <c r="Q24" s="1"/>
    </row>
    <row r="25" spans="1:17" x14ac:dyDescent="0.35">
      <c r="A25" s="1"/>
      <c r="B25" s="11" t="s">
        <v>17</v>
      </c>
      <c r="C25" s="58"/>
      <c r="D25" s="58"/>
      <c r="E25" s="58"/>
      <c r="F25" s="58"/>
      <c r="G25" s="58"/>
      <c r="H25" s="58"/>
      <c r="I25" s="58"/>
      <c r="J25" s="58"/>
      <c r="K25" s="60"/>
      <c r="L25" s="60"/>
      <c r="M25" s="60"/>
      <c r="N25" s="60"/>
      <c r="O25" s="61">
        <v>0</v>
      </c>
      <c r="P25" s="1"/>
      <c r="Q25" s="1"/>
    </row>
    <row r="26" spans="1:17" x14ac:dyDescent="0.35">
      <c r="A26" s="1"/>
      <c r="B26" s="11" t="s">
        <v>18</v>
      </c>
      <c r="C26" s="58"/>
      <c r="D26" s="58"/>
      <c r="E26" s="58"/>
      <c r="F26" s="58"/>
      <c r="G26" s="58"/>
      <c r="H26" s="58"/>
      <c r="I26" s="58"/>
      <c r="J26" s="58"/>
      <c r="K26" s="60"/>
      <c r="L26" s="60"/>
      <c r="M26" s="60"/>
      <c r="N26" s="60"/>
      <c r="O26" s="61">
        <v>0</v>
      </c>
      <c r="P26" s="1"/>
      <c r="Q26" s="1"/>
    </row>
    <row r="27" spans="1:17" x14ac:dyDescent="0.35">
      <c r="A27" s="1"/>
      <c r="B27" s="15" t="s">
        <v>19</v>
      </c>
      <c r="C27" s="58"/>
      <c r="D27" s="58"/>
      <c r="E27" s="58"/>
      <c r="F27" s="58"/>
      <c r="G27" s="58"/>
      <c r="H27" s="58"/>
      <c r="I27" s="58"/>
      <c r="J27" s="58"/>
      <c r="K27" s="60"/>
      <c r="L27" s="60"/>
      <c r="M27" s="60"/>
      <c r="N27" s="60"/>
      <c r="O27" s="62">
        <v>0</v>
      </c>
      <c r="P27" s="1"/>
      <c r="Q27" s="1"/>
    </row>
    <row r="28" spans="1:17" x14ac:dyDescent="0.35">
      <c r="A28" s="1"/>
      <c r="B28" s="9" t="s">
        <v>24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57">
        <v>0</v>
      </c>
      <c r="P28" s="1"/>
      <c r="Q28" s="1"/>
    </row>
    <row r="29" spans="1:17" x14ac:dyDescent="0.35">
      <c r="A29" s="1"/>
      <c r="B29" s="11" t="s">
        <v>17</v>
      </c>
      <c r="C29" s="58"/>
      <c r="D29" s="58"/>
      <c r="E29" s="58"/>
      <c r="F29" s="58"/>
      <c r="G29" s="58"/>
      <c r="H29" s="58"/>
      <c r="I29" s="58"/>
      <c r="J29" s="58"/>
      <c r="K29" s="60"/>
      <c r="L29" s="60"/>
      <c r="M29" s="60"/>
      <c r="N29" s="60"/>
      <c r="O29" s="61">
        <v>0</v>
      </c>
      <c r="P29" s="1"/>
      <c r="Q29" s="1"/>
    </row>
    <row r="30" spans="1:17" x14ac:dyDescent="0.35">
      <c r="A30" s="1"/>
      <c r="B30" s="11" t="s">
        <v>18</v>
      </c>
      <c r="C30" s="58"/>
      <c r="D30" s="58"/>
      <c r="E30" s="58"/>
      <c r="F30" s="58"/>
      <c r="G30" s="58"/>
      <c r="H30" s="58"/>
      <c r="I30" s="58"/>
      <c r="J30" s="58"/>
      <c r="K30" s="60"/>
      <c r="L30" s="60"/>
      <c r="M30" s="60"/>
      <c r="N30" s="60"/>
      <c r="O30" s="61">
        <v>0</v>
      </c>
      <c r="P30" s="1"/>
      <c r="Q30" s="1"/>
    </row>
    <row r="31" spans="1:17" x14ac:dyDescent="0.35">
      <c r="A31" s="1"/>
      <c r="B31" s="15" t="s">
        <v>19</v>
      </c>
      <c r="C31" s="58"/>
      <c r="D31" s="58"/>
      <c r="E31" s="58"/>
      <c r="F31" s="58"/>
      <c r="G31" s="58"/>
      <c r="H31" s="58"/>
      <c r="I31" s="58"/>
      <c r="J31" s="58"/>
      <c r="K31" s="60"/>
      <c r="L31" s="60"/>
      <c r="M31" s="60"/>
      <c r="N31" s="60"/>
      <c r="O31" s="62">
        <v>0</v>
      </c>
      <c r="P31" s="1"/>
      <c r="Q31" s="1"/>
    </row>
    <row r="32" spans="1:17" x14ac:dyDescent="0.35">
      <c r="A32" s="1"/>
      <c r="B32" s="9" t="s">
        <v>25</v>
      </c>
      <c r="C32" s="57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1"/>
      <c r="Q32" s="1"/>
    </row>
    <row r="33" spans="1:17" x14ac:dyDescent="0.35">
      <c r="A33" s="1"/>
      <c r="B33" s="11" t="s">
        <v>17</v>
      </c>
      <c r="C33" s="58"/>
      <c r="D33" s="58"/>
      <c r="E33" s="58"/>
      <c r="F33" s="58"/>
      <c r="G33" s="58"/>
      <c r="H33" s="58"/>
      <c r="I33" s="58"/>
      <c r="J33" s="58"/>
      <c r="K33" s="60"/>
      <c r="L33" s="60"/>
      <c r="M33" s="60"/>
      <c r="N33" s="60"/>
      <c r="O33" s="61">
        <v>0</v>
      </c>
      <c r="P33" s="1"/>
      <c r="Q33" s="1"/>
    </row>
    <row r="34" spans="1:17" x14ac:dyDescent="0.35">
      <c r="A34" s="1"/>
      <c r="B34" s="11" t="s">
        <v>18</v>
      </c>
      <c r="C34" s="58"/>
      <c r="D34" s="58"/>
      <c r="E34" s="58"/>
      <c r="F34" s="58"/>
      <c r="G34" s="58"/>
      <c r="H34" s="58"/>
      <c r="I34" s="58"/>
      <c r="J34" s="58"/>
      <c r="K34" s="60"/>
      <c r="L34" s="60"/>
      <c r="M34" s="60"/>
      <c r="N34" s="60"/>
      <c r="O34" s="61">
        <v>0</v>
      </c>
      <c r="P34" s="1"/>
      <c r="Q34" s="1"/>
    </row>
    <row r="35" spans="1:17" x14ac:dyDescent="0.35">
      <c r="A35" s="1"/>
      <c r="B35" s="15" t="s">
        <v>19</v>
      </c>
      <c r="C35" s="58"/>
      <c r="D35" s="58"/>
      <c r="E35" s="58"/>
      <c r="F35" s="58"/>
      <c r="G35" s="58"/>
      <c r="H35" s="58"/>
      <c r="I35" s="58"/>
      <c r="J35" s="58"/>
      <c r="K35" s="60"/>
      <c r="L35" s="60"/>
      <c r="M35" s="60"/>
      <c r="N35" s="60"/>
      <c r="O35" s="62">
        <v>0</v>
      </c>
      <c r="P35" s="1"/>
      <c r="Q35" s="1"/>
    </row>
    <row r="36" spans="1:17" ht="15" thickBot="1" x14ac:dyDescent="0.4">
      <c r="A36" s="1"/>
      <c r="B36" s="17" t="s">
        <v>15</v>
      </c>
      <c r="C36" s="63">
        <v>9029947944.0500011</v>
      </c>
      <c r="D36" s="63">
        <v>515645536.43682986</v>
      </c>
      <c r="E36" s="63">
        <v>20063847217.84</v>
      </c>
      <c r="F36" s="63">
        <v>4369422897.1844053</v>
      </c>
      <c r="G36" s="63">
        <v>0</v>
      </c>
      <c r="H36" s="63">
        <v>0</v>
      </c>
      <c r="I36" s="63">
        <v>46295391268.979996</v>
      </c>
      <c r="J36" s="63">
        <v>12974585972.849995</v>
      </c>
      <c r="K36" s="63">
        <v>0</v>
      </c>
      <c r="L36" s="63">
        <v>18977404252.250004</v>
      </c>
      <c r="M36" s="63">
        <v>0</v>
      </c>
      <c r="N36" s="63">
        <v>11304291173.810003</v>
      </c>
      <c r="O36" s="64">
        <v>123530536263.40123</v>
      </c>
      <c r="P36" s="1"/>
      <c r="Q36" s="1"/>
    </row>
    <row r="37" spans="1:17" ht="15" thickTop="1" x14ac:dyDescent="0.35">
      <c r="A37" s="1"/>
      <c r="B37" s="20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1"/>
      <c r="Q37" s="1"/>
    </row>
    <row r="38" spans="1:17" x14ac:dyDescent="0.35">
      <c r="A38" s="1"/>
      <c r="B38" s="22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1"/>
      <c r="Q38" s="1"/>
    </row>
    <row r="39" spans="1:17" x14ac:dyDescent="0.35">
      <c r="A39" s="1"/>
      <c r="B39" s="24" t="s">
        <v>26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>
        <v>0</v>
      </c>
      <c r="P39" s="1"/>
      <c r="Q39" s="1"/>
    </row>
    <row r="40" spans="1:17" x14ac:dyDescent="0.35">
      <c r="A40" s="1"/>
      <c r="B40" s="1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1"/>
      <c r="Q40" s="1"/>
    </row>
    <row r="41" spans="1:17" ht="63" x14ac:dyDescent="0.35">
      <c r="A41" s="1"/>
      <c r="B41" s="6" t="s">
        <v>2</v>
      </c>
      <c r="C41" s="55" t="s">
        <v>3</v>
      </c>
      <c r="D41" s="55" t="s">
        <v>4</v>
      </c>
      <c r="E41" s="55" t="s">
        <v>5</v>
      </c>
      <c r="F41" s="55" t="s">
        <v>6</v>
      </c>
      <c r="G41" s="55" t="s">
        <v>7</v>
      </c>
      <c r="H41" s="55" t="s">
        <v>27</v>
      </c>
      <c r="I41" s="55" t="s">
        <v>9</v>
      </c>
      <c r="J41" s="55" t="s">
        <v>10</v>
      </c>
      <c r="K41" s="55" t="s">
        <v>11</v>
      </c>
      <c r="L41" s="55" t="s">
        <v>12</v>
      </c>
      <c r="M41" s="55" t="s">
        <v>13</v>
      </c>
      <c r="N41" s="55" t="s">
        <v>14</v>
      </c>
      <c r="O41" s="56" t="s">
        <v>15</v>
      </c>
      <c r="P41" s="1"/>
      <c r="Q41" s="1"/>
    </row>
    <row r="42" spans="1:17" x14ac:dyDescent="0.35">
      <c r="A42" s="1"/>
      <c r="B42" s="9" t="s">
        <v>28</v>
      </c>
      <c r="C42" s="57">
        <v>565145059.86000073</v>
      </c>
      <c r="D42" s="57">
        <v>0</v>
      </c>
      <c r="E42" s="57">
        <v>698572788.65999961</v>
      </c>
      <c r="F42" s="57">
        <v>0</v>
      </c>
      <c r="G42" s="57">
        <v>0</v>
      </c>
      <c r="H42" s="57">
        <v>0</v>
      </c>
      <c r="I42" s="57">
        <v>1432105291.400001</v>
      </c>
      <c r="J42" s="57">
        <v>595730674.08000004</v>
      </c>
      <c r="K42" s="57">
        <v>0</v>
      </c>
      <c r="L42" s="57">
        <v>730879428.57999897</v>
      </c>
      <c r="M42" s="57">
        <v>0</v>
      </c>
      <c r="N42" s="57">
        <v>0</v>
      </c>
      <c r="O42" s="57">
        <v>4022433242.5800004</v>
      </c>
      <c r="P42" s="1"/>
      <c r="Q42" s="1"/>
    </row>
    <row r="43" spans="1:17" x14ac:dyDescent="0.35">
      <c r="A43" s="1"/>
      <c r="B43" s="11" t="s">
        <v>17</v>
      </c>
      <c r="C43" s="58">
        <v>472272322.05915892</v>
      </c>
      <c r="D43" s="58">
        <v>0</v>
      </c>
      <c r="E43" s="58">
        <v>379274833.06596905</v>
      </c>
      <c r="F43" s="58">
        <v>0</v>
      </c>
      <c r="G43" s="58">
        <v>0</v>
      </c>
      <c r="H43" s="58">
        <v>0</v>
      </c>
      <c r="I43" s="58">
        <v>988389960.94439232</v>
      </c>
      <c r="J43" s="58">
        <v>403592185.73888981</v>
      </c>
      <c r="K43" s="60">
        <v>0</v>
      </c>
      <c r="L43" s="60">
        <v>471457389.64446092</v>
      </c>
      <c r="M43" s="60">
        <v>0</v>
      </c>
      <c r="N43" s="60">
        <v>0</v>
      </c>
      <c r="O43" s="61">
        <v>2714986691.4528713</v>
      </c>
      <c r="P43" s="1"/>
      <c r="Q43" s="1"/>
    </row>
    <row r="44" spans="1:17" x14ac:dyDescent="0.35">
      <c r="A44" s="1"/>
      <c r="B44" s="11" t="s">
        <v>18</v>
      </c>
      <c r="C44" s="58">
        <v>92872737.800841808</v>
      </c>
      <c r="D44" s="58">
        <v>0</v>
      </c>
      <c r="E44" s="58">
        <v>319297955.59403056</v>
      </c>
      <c r="F44" s="58">
        <v>0</v>
      </c>
      <c r="G44" s="58">
        <v>0</v>
      </c>
      <c r="H44" s="58">
        <v>0</v>
      </c>
      <c r="I44" s="58">
        <v>443715330.45560873</v>
      </c>
      <c r="J44" s="58">
        <v>192138488.34111023</v>
      </c>
      <c r="K44" s="60">
        <v>0</v>
      </c>
      <c r="L44" s="60">
        <v>259422038.93553805</v>
      </c>
      <c r="M44" s="60">
        <v>0</v>
      </c>
      <c r="N44" s="60">
        <v>0</v>
      </c>
      <c r="O44" s="61">
        <v>1307446551.1271293</v>
      </c>
      <c r="P44" s="1"/>
      <c r="Q44" s="1"/>
    </row>
    <row r="45" spans="1:17" x14ac:dyDescent="0.35">
      <c r="A45" s="1"/>
      <c r="B45" s="15" t="s">
        <v>19</v>
      </c>
      <c r="C45" s="68"/>
      <c r="D45" s="68"/>
      <c r="E45" s="68"/>
      <c r="F45" s="68"/>
      <c r="G45" s="68"/>
      <c r="H45" s="68"/>
      <c r="I45" s="68"/>
      <c r="J45" s="68"/>
      <c r="K45" s="69"/>
      <c r="L45" s="69"/>
      <c r="M45" s="69"/>
      <c r="N45" s="69"/>
      <c r="O45" s="62">
        <v>0</v>
      </c>
      <c r="P45" s="1"/>
      <c r="Q45" s="1"/>
    </row>
    <row r="46" spans="1:17" x14ac:dyDescent="0.35">
      <c r="A46" s="1"/>
      <c r="B46" s="1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1"/>
      <c r="Q46" s="1"/>
    </row>
    <row r="47" spans="1:17" x14ac:dyDescent="0.35">
      <c r="A47" s="1"/>
      <c r="B47" s="1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1"/>
      <c r="Q47" s="1"/>
    </row>
    <row r="48" spans="1:17" x14ac:dyDescent="0.35">
      <c r="A48" s="1"/>
      <c r="B48" s="24" t="s">
        <v>29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1"/>
      <c r="Q48" s="1"/>
    </row>
    <row r="49" spans="1:17" x14ac:dyDescent="0.35">
      <c r="A49" s="1"/>
      <c r="B49" s="22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70"/>
      <c r="P49" s="1"/>
      <c r="Q49" s="1"/>
    </row>
    <row r="50" spans="1:17" ht="63" x14ac:dyDescent="0.35">
      <c r="A50" s="1"/>
      <c r="B50" s="6" t="s">
        <v>30</v>
      </c>
      <c r="C50" s="55" t="s">
        <v>3</v>
      </c>
      <c r="D50" s="55" t="s">
        <v>4</v>
      </c>
      <c r="E50" s="55" t="s">
        <v>5</v>
      </c>
      <c r="F50" s="55" t="s">
        <v>6</v>
      </c>
      <c r="G50" s="55" t="s">
        <v>7</v>
      </c>
      <c r="H50" s="55" t="s">
        <v>27</v>
      </c>
      <c r="I50" s="55" t="s">
        <v>9</v>
      </c>
      <c r="J50" s="55" t="s">
        <v>10</v>
      </c>
      <c r="K50" s="55" t="s">
        <v>11</v>
      </c>
      <c r="L50" s="55" t="s">
        <v>12</v>
      </c>
      <c r="M50" s="55" t="s">
        <v>13</v>
      </c>
      <c r="N50" s="55" t="s">
        <v>14</v>
      </c>
      <c r="O50" s="56" t="s">
        <v>15</v>
      </c>
      <c r="P50" s="1"/>
      <c r="Q50" s="1"/>
    </row>
    <row r="51" spans="1:17" x14ac:dyDescent="0.35">
      <c r="A51" s="1"/>
      <c r="B51" s="9" t="s">
        <v>31</v>
      </c>
      <c r="C51" s="57">
        <v>30366</v>
      </c>
      <c r="D51" s="57">
        <v>431</v>
      </c>
      <c r="E51" s="57">
        <v>58134</v>
      </c>
      <c r="F51" s="57">
        <v>2038</v>
      </c>
      <c r="G51" s="57">
        <v>0</v>
      </c>
      <c r="H51" s="57">
        <v>0</v>
      </c>
      <c r="I51" s="57">
        <v>223898</v>
      </c>
      <c r="J51" s="57">
        <v>19321</v>
      </c>
      <c r="K51" s="57">
        <v>0</v>
      </c>
      <c r="L51" s="57">
        <v>21091</v>
      </c>
      <c r="M51" s="57">
        <v>522</v>
      </c>
      <c r="N51" s="57">
        <v>430</v>
      </c>
      <c r="O51" s="57">
        <v>356231</v>
      </c>
      <c r="P51" s="1"/>
      <c r="Q51" s="1"/>
    </row>
    <row r="52" spans="1:17" x14ac:dyDescent="0.35">
      <c r="A52" s="1"/>
      <c r="B52" s="11" t="s">
        <v>17</v>
      </c>
      <c r="C52" s="58">
        <v>30366</v>
      </c>
      <c r="D52" s="58">
        <v>431</v>
      </c>
      <c r="E52" s="58">
        <v>58134</v>
      </c>
      <c r="F52" s="58">
        <v>2038</v>
      </c>
      <c r="G52" s="58"/>
      <c r="H52" s="58"/>
      <c r="I52" s="58">
        <v>223898</v>
      </c>
      <c r="J52" s="58">
        <v>19321</v>
      </c>
      <c r="K52" s="60"/>
      <c r="L52" s="60">
        <v>21091</v>
      </c>
      <c r="M52" s="60">
        <v>522</v>
      </c>
      <c r="N52" s="60">
        <v>430</v>
      </c>
      <c r="O52" s="61">
        <v>356231</v>
      </c>
      <c r="P52" s="1"/>
      <c r="Q52" s="1"/>
    </row>
    <row r="53" spans="1:17" x14ac:dyDescent="0.35">
      <c r="A53" s="1"/>
      <c r="B53" s="11" t="s">
        <v>18</v>
      </c>
      <c r="C53" s="58"/>
      <c r="D53" s="58"/>
      <c r="E53" s="58"/>
      <c r="F53" s="58"/>
      <c r="G53" s="58"/>
      <c r="H53" s="58"/>
      <c r="I53" s="58"/>
      <c r="J53" s="58"/>
      <c r="K53" s="60"/>
      <c r="L53" s="60"/>
      <c r="M53" s="60"/>
      <c r="N53" s="60"/>
      <c r="O53" s="61">
        <v>0</v>
      </c>
      <c r="P53" s="1"/>
      <c r="Q53" s="1"/>
    </row>
    <row r="54" spans="1:17" x14ac:dyDescent="0.35">
      <c r="A54" s="1"/>
      <c r="B54" s="15" t="s">
        <v>19</v>
      </c>
      <c r="C54" s="68"/>
      <c r="D54" s="68"/>
      <c r="E54" s="68"/>
      <c r="F54" s="68"/>
      <c r="G54" s="68"/>
      <c r="H54" s="68"/>
      <c r="I54" s="68"/>
      <c r="J54" s="68"/>
      <c r="K54" s="69"/>
      <c r="L54" s="69"/>
      <c r="M54" s="69"/>
      <c r="N54" s="69"/>
      <c r="O54" s="62">
        <v>0</v>
      </c>
      <c r="P54" s="1"/>
      <c r="Q54" s="1"/>
    </row>
    <row r="55" spans="1:17" x14ac:dyDescent="0.35">
      <c r="A55" s="1"/>
      <c r="B55" s="22"/>
      <c r="C55" s="66"/>
      <c r="D55" s="66"/>
      <c r="E55" s="66"/>
      <c r="F55" s="66"/>
      <c r="G55" s="66"/>
      <c r="H55" s="66"/>
      <c r="I55" s="66"/>
      <c r="J55" s="66">
        <v>0</v>
      </c>
      <c r="K55" s="66"/>
      <c r="L55" s="66"/>
      <c r="M55" s="66">
        <v>0</v>
      </c>
      <c r="N55" s="66"/>
      <c r="O55" s="70"/>
      <c r="P55" s="1"/>
      <c r="Q55" s="1"/>
    </row>
    <row r="56" spans="1:17" x14ac:dyDescent="0.35">
      <c r="A56" s="1"/>
      <c r="B56" s="22"/>
      <c r="C56" s="66"/>
      <c r="D56" s="66">
        <v>0</v>
      </c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70"/>
      <c r="P56" s="1"/>
      <c r="Q56" s="1"/>
    </row>
    <row r="57" spans="1:17" x14ac:dyDescent="0.35">
      <c r="A57" s="1"/>
      <c r="B57" s="24" t="s">
        <v>42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66"/>
      <c r="P57" s="1"/>
      <c r="Q57" s="1"/>
    </row>
    <row r="58" spans="1:17" x14ac:dyDescent="0.35">
      <c r="A58" s="1"/>
      <c r="B58" s="30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3"/>
      <c r="P58" s="1"/>
      <c r="Q58" s="1"/>
    </row>
    <row r="59" spans="1:17" ht="63" x14ac:dyDescent="0.35">
      <c r="A59" s="1"/>
      <c r="B59" s="6" t="s">
        <v>33</v>
      </c>
      <c r="C59" s="55" t="s">
        <v>3</v>
      </c>
      <c r="D59" s="55" t="s">
        <v>4</v>
      </c>
      <c r="E59" s="55" t="s">
        <v>5</v>
      </c>
      <c r="F59" s="55" t="s">
        <v>6</v>
      </c>
      <c r="G59" s="55" t="s">
        <v>7</v>
      </c>
      <c r="H59" s="55" t="s">
        <v>27</v>
      </c>
      <c r="I59" s="55" t="s">
        <v>9</v>
      </c>
      <c r="J59" s="55" t="s">
        <v>10</v>
      </c>
      <c r="K59" s="55" t="s">
        <v>11</v>
      </c>
      <c r="L59" s="55" t="s">
        <v>12</v>
      </c>
      <c r="M59" s="55" t="s">
        <v>13</v>
      </c>
      <c r="N59" s="55" t="s">
        <v>14</v>
      </c>
      <c r="O59" s="56" t="s">
        <v>15</v>
      </c>
      <c r="P59" s="1"/>
      <c r="Q59" s="1"/>
    </row>
    <row r="60" spans="1:17" x14ac:dyDescent="0.35">
      <c r="A60" s="1"/>
      <c r="B60" s="9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5"/>
      <c r="P60" s="1"/>
      <c r="Q60" s="1"/>
    </row>
    <row r="61" spans="1:17" x14ac:dyDescent="0.35">
      <c r="A61" s="1"/>
      <c r="B61" s="35" t="s">
        <v>34</v>
      </c>
      <c r="C61" s="76">
        <v>471966308.33000541</v>
      </c>
      <c r="D61" s="76">
        <v>8688724.9629925136</v>
      </c>
      <c r="E61" s="76">
        <v>693154614.62000549</v>
      </c>
      <c r="F61" s="76">
        <v>189905816.31741595</v>
      </c>
      <c r="G61" s="76">
        <v>0</v>
      </c>
      <c r="H61" s="76">
        <v>0</v>
      </c>
      <c r="I61" s="76">
        <v>1746682821.0700009</v>
      </c>
      <c r="J61" s="76">
        <v>468471957.20000076</v>
      </c>
      <c r="K61" s="76">
        <v>0</v>
      </c>
      <c r="L61" s="76">
        <v>677735299.89999723</v>
      </c>
      <c r="M61" s="76">
        <v>0</v>
      </c>
      <c r="N61" s="76">
        <v>803986152.1099999</v>
      </c>
      <c r="O61" s="77">
        <v>5060591694.5104179</v>
      </c>
      <c r="P61" s="1"/>
      <c r="Q61" s="1"/>
    </row>
    <row r="62" spans="1:17" x14ac:dyDescent="0.35">
      <c r="A62" s="1"/>
      <c r="B62" s="9" t="s">
        <v>35</v>
      </c>
      <c r="C62" s="57">
        <v>377457832.39000547</v>
      </c>
      <c r="D62" s="57">
        <v>8688724.9629925136</v>
      </c>
      <c r="E62" s="57">
        <v>471887399.82000303</v>
      </c>
      <c r="F62" s="57">
        <v>75624791.362965763</v>
      </c>
      <c r="G62" s="57">
        <v>0</v>
      </c>
      <c r="H62" s="57">
        <v>0</v>
      </c>
      <c r="I62" s="57">
        <v>592720993.98999834</v>
      </c>
      <c r="J62" s="57">
        <v>468471957.20000076</v>
      </c>
      <c r="K62" s="57">
        <v>0</v>
      </c>
      <c r="L62" s="57">
        <v>677735299.89999723</v>
      </c>
      <c r="M62" s="57">
        <v>0</v>
      </c>
      <c r="N62" s="57">
        <v>273806037.82999992</v>
      </c>
      <c r="O62" s="88">
        <v>2946393037.4559631</v>
      </c>
      <c r="P62" s="1"/>
      <c r="Q62" s="1"/>
    </row>
    <row r="63" spans="1:17" x14ac:dyDescent="0.35">
      <c r="A63" s="1"/>
      <c r="B63" s="11" t="s">
        <v>17</v>
      </c>
      <c r="C63" s="58">
        <v>326022698.28383821</v>
      </c>
      <c r="D63" s="58">
        <v>7964664.5494098039</v>
      </c>
      <c r="E63" s="58">
        <v>341601271.80824441</v>
      </c>
      <c r="F63" s="58">
        <v>39691272.485531718</v>
      </c>
      <c r="G63" s="58">
        <v>0</v>
      </c>
      <c r="H63" s="58">
        <v>0</v>
      </c>
      <c r="I63" s="58">
        <v>421759119.9018333</v>
      </c>
      <c r="J63" s="58">
        <v>320336010.07178241</v>
      </c>
      <c r="K63" s="60">
        <v>0</v>
      </c>
      <c r="L63" s="60">
        <v>437176506.63878947</v>
      </c>
      <c r="M63" s="60">
        <v>0</v>
      </c>
      <c r="N63" s="60">
        <v>138272049.10414997</v>
      </c>
      <c r="O63" s="79">
        <v>2032823592.8435791</v>
      </c>
      <c r="P63" s="1"/>
      <c r="Q63" s="1"/>
    </row>
    <row r="64" spans="1:17" x14ac:dyDescent="0.35">
      <c r="A64" s="1"/>
      <c r="B64" s="11" t="s">
        <v>18</v>
      </c>
      <c r="C64" s="58">
        <v>51435134.106167242</v>
      </c>
      <c r="D64" s="58">
        <v>724060.41358270939</v>
      </c>
      <c r="E64" s="58">
        <v>130286128.01175866</v>
      </c>
      <c r="F64" s="58">
        <v>35933518.877434038</v>
      </c>
      <c r="G64" s="58">
        <v>0</v>
      </c>
      <c r="H64" s="58">
        <v>0</v>
      </c>
      <c r="I64" s="58">
        <v>170961874.08816499</v>
      </c>
      <c r="J64" s="58">
        <v>148135947.12821835</v>
      </c>
      <c r="K64" s="60">
        <v>0</v>
      </c>
      <c r="L64" s="60">
        <v>240558793.26120779</v>
      </c>
      <c r="M64" s="60">
        <v>0</v>
      </c>
      <c r="N64" s="60">
        <v>135533988.72584996</v>
      </c>
      <c r="O64" s="79">
        <v>913569444.61238372</v>
      </c>
      <c r="P64" s="1"/>
      <c r="Q64" s="1"/>
    </row>
    <row r="65" spans="1:17" x14ac:dyDescent="0.35">
      <c r="A65" s="1"/>
      <c r="B65" s="15" t="s">
        <v>19</v>
      </c>
      <c r="C65" s="68"/>
      <c r="D65" s="68"/>
      <c r="E65" s="68"/>
      <c r="F65" s="68"/>
      <c r="G65" s="68"/>
      <c r="H65" s="68"/>
      <c r="I65" s="68"/>
      <c r="J65" s="68"/>
      <c r="K65" s="69"/>
      <c r="L65" s="69"/>
      <c r="M65" s="69"/>
      <c r="N65" s="69"/>
      <c r="O65" s="80">
        <v>0</v>
      </c>
      <c r="P65" s="1"/>
      <c r="Q65" s="1"/>
    </row>
    <row r="66" spans="1:17" x14ac:dyDescent="0.35">
      <c r="A66" s="1"/>
      <c r="B66" s="9" t="s">
        <v>36</v>
      </c>
      <c r="C66" s="81">
        <v>94508475.939999938</v>
      </c>
      <c r="D66" s="81">
        <v>0</v>
      </c>
      <c r="E66" s="81">
        <v>221267214.80000243</v>
      </c>
      <c r="F66" s="81">
        <v>114281024.95445019</v>
      </c>
      <c r="G66" s="81">
        <v>0</v>
      </c>
      <c r="H66" s="81">
        <v>0</v>
      </c>
      <c r="I66" s="81">
        <v>1153961827.0800025</v>
      </c>
      <c r="J66" s="81">
        <v>0</v>
      </c>
      <c r="K66" s="81">
        <v>0</v>
      </c>
      <c r="L66" s="81">
        <v>0</v>
      </c>
      <c r="M66" s="81">
        <v>0</v>
      </c>
      <c r="N66" s="81">
        <v>530180114.28000003</v>
      </c>
      <c r="O66" s="89">
        <v>2114198657.054455</v>
      </c>
      <c r="P66" s="1"/>
      <c r="Q66" s="1"/>
    </row>
    <row r="67" spans="1:17" x14ac:dyDescent="0.35">
      <c r="A67" s="1"/>
      <c r="B67" s="11" t="s">
        <v>17</v>
      </c>
      <c r="C67" s="58">
        <v>81630067.500668019</v>
      </c>
      <c r="D67" s="58">
        <v>0</v>
      </c>
      <c r="E67" s="58">
        <v>160176266.6559439</v>
      </c>
      <c r="F67" s="58">
        <v>89480964.489728302</v>
      </c>
      <c r="G67" s="58">
        <v>0</v>
      </c>
      <c r="H67" s="58">
        <v>0</v>
      </c>
      <c r="I67" s="58">
        <v>785845006.4534862</v>
      </c>
      <c r="J67" s="58">
        <v>0</v>
      </c>
      <c r="K67" s="60">
        <v>0</v>
      </c>
      <c r="L67" s="60">
        <v>0</v>
      </c>
      <c r="M67" s="60">
        <v>0</v>
      </c>
      <c r="N67" s="60">
        <v>267740957.71140003</v>
      </c>
      <c r="O67" s="79">
        <v>1384873262.8112264</v>
      </c>
      <c r="P67" s="1"/>
      <c r="Q67" s="1"/>
    </row>
    <row r="68" spans="1:17" x14ac:dyDescent="0.35">
      <c r="A68" s="1"/>
      <c r="B68" s="11" t="s">
        <v>18</v>
      </c>
      <c r="C68" s="58">
        <v>12878408.439331912</v>
      </c>
      <c r="D68" s="58">
        <v>0</v>
      </c>
      <c r="E68" s="58">
        <v>61090948.144058518</v>
      </c>
      <c r="F68" s="58">
        <v>24800060.464721881</v>
      </c>
      <c r="G68" s="58">
        <v>0</v>
      </c>
      <c r="H68" s="58">
        <v>0</v>
      </c>
      <c r="I68" s="58">
        <v>368116820.62651628</v>
      </c>
      <c r="J68" s="58">
        <v>0</v>
      </c>
      <c r="K68" s="60">
        <v>0</v>
      </c>
      <c r="L68" s="60">
        <v>0</v>
      </c>
      <c r="M68" s="60">
        <v>0</v>
      </c>
      <c r="N68" s="60">
        <v>262439156.5686</v>
      </c>
      <c r="O68" s="79">
        <v>729325394.24322867</v>
      </c>
      <c r="P68" s="1"/>
      <c r="Q68" s="1"/>
    </row>
    <row r="69" spans="1:17" x14ac:dyDescent="0.35">
      <c r="A69" s="1"/>
      <c r="B69" s="15" t="s">
        <v>19</v>
      </c>
      <c r="C69" s="68"/>
      <c r="D69" s="68"/>
      <c r="E69" s="68"/>
      <c r="F69" s="68"/>
      <c r="G69" s="68"/>
      <c r="H69" s="68"/>
      <c r="I69" s="68"/>
      <c r="J69" s="68"/>
      <c r="K69" s="69"/>
      <c r="L69" s="69"/>
      <c r="M69" s="69"/>
      <c r="N69" s="69"/>
      <c r="O69" s="80">
        <v>0</v>
      </c>
      <c r="P69" s="1"/>
      <c r="Q69" s="1"/>
    </row>
    <row r="70" spans="1:17" x14ac:dyDescent="0.35">
      <c r="A70" s="1"/>
      <c r="B70" s="43"/>
      <c r="C70" s="83"/>
      <c r="D70" s="83"/>
      <c r="E70" s="83"/>
      <c r="F70" s="83"/>
      <c r="G70" s="83"/>
      <c r="H70" s="83"/>
      <c r="I70" s="83"/>
      <c r="J70" s="83"/>
      <c r="K70" s="84"/>
      <c r="L70" s="84"/>
      <c r="M70" s="84"/>
      <c r="N70" s="84"/>
      <c r="O70" s="84"/>
      <c r="P70" s="1"/>
      <c r="Q70" s="1"/>
    </row>
    <row r="71" spans="1:17" x14ac:dyDescent="0.35">
      <c r="A71" s="1"/>
      <c r="B71" s="35" t="s">
        <v>37</v>
      </c>
      <c r="C71" s="76">
        <v>853684212.31999707</v>
      </c>
      <c r="D71" s="76">
        <v>13603839.344791032</v>
      </c>
      <c r="E71" s="76">
        <v>1085810781.4900017</v>
      </c>
      <c r="F71" s="76">
        <v>121320505.42699322</v>
      </c>
      <c r="G71" s="76">
        <v>0</v>
      </c>
      <c r="H71" s="76">
        <v>0</v>
      </c>
      <c r="I71" s="76">
        <v>842269117.54000127</v>
      </c>
      <c r="J71" s="76">
        <v>415756573.29999912</v>
      </c>
      <c r="K71" s="76">
        <v>0</v>
      </c>
      <c r="L71" s="76">
        <v>663133015.58999979</v>
      </c>
      <c r="M71" s="76">
        <v>5688802.5299998252</v>
      </c>
      <c r="N71" s="76">
        <v>345944419.36999989</v>
      </c>
      <c r="O71" s="77">
        <v>4347211266.9117832</v>
      </c>
      <c r="P71" s="1"/>
      <c r="Q71" s="1"/>
    </row>
    <row r="72" spans="1:17" x14ac:dyDescent="0.35">
      <c r="A72" s="1"/>
      <c r="B72" s="9" t="s">
        <v>38</v>
      </c>
      <c r="C72" s="57">
        <v>853684212.31999707</v>
      </c>
      <c r="D72" s="57">
        <v>13603839.344791032</v>
      </c>
      <c r="E72" s="57">
        <v>814358086.11750126</v>
      </c>
      <c r="F72" s="57">
        <v>90990379.070244908</v>
      </c>
      <c r="G72" s="57">
        <v>0</v>
      </c>
      <c r="H72" s="57">
        <v>0</v>
      </c>
      <c r="I72" s="57">
        <v>842269117.54000127</v>
      </c>
      <c r="J72" s="57">
        <v>415756573.29999912</v>
      </c>
      <c r="K72" s="57">
        <v>0</v>
      </c>
      <c r="L72" s="57">
        <v>66313301.558999985</v>
      </c>
      <c r="M72" s="57">
        <v>568880.25299998245</v>
      </c>
      <c r="N72" s="57">
        <v>345944419.36999989</v>
      </c>
      <c r="O72" s="57">
        <v>3443488808.8745346</v>
      </c>
      <c r="P72" s="1"/>
      <c r="Q72" s="1"/>
    </row>
    <row r="73" spans="1:17" x14ac:dyDescent="0.35">
      <c r="A73" s="1"/>
      <c r="B73" s="11" t="s">
        <v>17</v>
      </c>
      <c r="C73" s="58">
        <v>737355027.50226676</v>
      </c>
      <c r="D73" s="58">
        <v>12470186.066058446</v>
      </c>
      <c r="E73" s="58">
        <v>589517240.83155763</v>
      </c>
      <c r="F73" s="58">
        <v>63307183.19044514</v>
      </c>
      <c r="G73" s="58">
        <v>0</v>
      </c>
      <c r="H73" s="58">
        <v>0</v>
      </c>
      <c r="I73" s="58">
        <v>581950715.12776518</v>
      </c>
      <c r="J73" s="58">
        <v>284562697.19128215</v>
      </c>
      <c r="K73" s="60">
        <v>0</v>
      </c>
      <c r="L73" s="60">
        <v>42775723.093552738</v>
      </c>
      <c r="M73" s="60">
        <v>366959.02034174697</v>
      </c>
      <c r="N73" s="60">
        <v>174701931.78184995</v>
      </c>
      <c r="O73" s="61">
        <v>2487007663.8051195</v>
      </c>
      <c r="P73" s="1"/>
      <c r="Q73" s="1"/>
    </row>
    <row r="74" spans="1:17" x14ac:dyDescent="0.35">
      <c r="A74" s="1"/>
      <c r="B74" s="11" t="s">
        <v>18</v>
      </c>
      <c r="C74" s="58">
        <v>116329184.81773025</v>
      </c>
      <c r="D74" s="58">
        <v>1133653.278732586</v>
      </c>
      <c r="E74" s="58">
        <v>224840845.28594369</v>
      </c>
      <c r="F74" s="58">
        <v>27683195.879799765</v>
      </c>
      <c r="G74" s="58">
        <v>0</v>
      </c>
      <c r="H74" s="58">
        <v>0</v>
      </c>
      <c r="I74" s="58">
        <v>260318402.41223612</v>
      </c>
      <c r="J74" s="58">
        <v>131193876.10871696</v>
      </c>
      <c r="K74" s="60">
        <v>0</v>
      </c>
      <c r="L74" s="60">
        <v>23537578.465447247</v>
      </c>
      <c r="M74" s="60">
        <v>201921.2326582355</v>
      </c>
      <c r="N74" s="60">
        <v>171242487.58814994</v>
      </c>
      <c r="O74" s="61">
        <v>956481145.06941485</v>
      </c>
      <c r="P74" s="1"/>
      <c r="Q74" s="1"/>
    </row>
    <row r="75" spans="1:17" x14ac:dyDescent="0.35">
      <c r="A75" s="1"/>
      <c r="B75" s="15" t="s">
        <v>19</v>
      </c>
      <c r="C75" s="58"/>
      <c r="D75" s="58"/>
      <c r="E75" s="58"/>
      <c r="F75" s="58"/>
      <c r="G75" s="58"/>
      <c r="H75" s="58"/>
      <c r="I75" s="58"/>
      <c r="J75" s="58"/>
      <c r="K75" s="60"/>
      <c r="L75" s="60"/>
      <c r="M75" s="60"/>
      <c r="N75" s="60"/>
      <c r="O75" s="62">
        <v>0</v>
      </c>
      <c r="P75" s="1"/>
      <c r="Q75" s="1"/>
    </row>
    <row r="76" spans="1:17" x14ac:dyDescent="0.35">
      <c r="A76" s="1"/>
      <c r="B76" s="9" t="s">
        <v>39</v>
      </c>
      <c r="C76" s="57">
        <v>0</v>
      </c>
      <c r="D76" s="57">
        <v>0</v>
      </c>
      <c r="E76" s="57">
        <v>271452695.37250042</v>
      </c>
      <c r="F76" s="57">
        <v>30330126.356748305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596819714.03099978</v>
      </c>
      <c r="M76" s="57">
        <v>5119922.2769998424</v>
      </c>
      <c r="N76" s="57">
        <v>0</v>
      </c>
      <c r="O76" s="57">
        <v>903722458.03724825</v>
      </c>
      <c r="P76" s="1"/>
      <c r="Q76" s="1"/>
    </row>
    <row r="77" spans="1:17" x14ac:dyDescent="0.35">
      <c r="A77" s="1"/>
      <c r="B77" s="11" t="s">
        <v>17</v>
      </c>
      <c r="C77" s="58"/>
      <c r="D77" s="58"/>
      <c r="E77" s="58">
        <v>271452695.37250042</v>
      </c>
      <c r="F77" s="58">
        <v>30330126.356748305</v>
      </c>
      <c r="G77" s="58"/>
      <c r="H77" s="58"/>
      <c r="I77" s="58"/>
      <c r="J77" s="58"/>
      <c r="K77" s="60"/>
      <c r="L77" s="60">
        <v>596819714.03099978</v>
      </c>
      <c r="M77" s="60">
        <v>5119922.2769998424</v>
      </c>
      <c r="N77" s="60"/>
      <c r="O77" s="61">
        <v>903722458.03724825</v>
      </c>
      <c r="P77" s="1"/>
      <c r="Q77" s="1"/>
    </row>
    <row r="78" spans="1:17" x14ac:dyDescent="0.35">
      <c r="A78" s="1"/>
      <c r="B78" s="11" t="s">
        <v>18</v>
      </c>
      <c r="C78" s="58"/>
      <c r="D78" s="58"/>
      <c r="E78" s="58"/>
      <c r="F78" s="58"/>
      <c r="G78" s="58"/>
      <c r="H78" s="58"/>
      <c r="I78" s="58"/>
      <c r="J78" s="58"/>
      <c r="K78" s="60"/>
      <c r="L78" s="60"/>
      <c r="M78" s="60"/>
      <c r="N78" s="60"/>
      <c r="O78" s="61">
        <v>0</v>
      </c>
      <c r="P78" s="1"/>
      <c r="Q78" s="1"/>
    </row>
    <row r="79" spans="1:17" x14ac:dyDescent="0.35">
      <c r="A79" s="1"/>
      <c r="B79" s="15" t="s">
        <v>19</v>
      </c>
      <c r="C79" s="58"/>
      <c r="D79" s="58"/>
      <c r="E79" s="58"/>
      <c r="F79" s="58"/>
      <c r="G79" s="58"/>
      <c r="H79" s="58"/>
      <c r="I79" s="58"/>
      <c r="J79" s="58"/>
      <c r="K79" s="60"/>
      <c r="L79" s="60"/>
      <c r="M79" s="60"/>
      <c r="N79" s="60"/>
      <c r="O79" s="62">
        <v>0</v>
      </c>
      <c r="P79" s="1"/>
      <c r="Q79" s="1"/>
    </row>
    <row r="80" spans="1:17" ht="15" thickBot="1" x14ac:dyDescent="0.4">
      <c r="A80" s="1"/>
      <c r="B80" s="17" t="s">
        <v>40</v>
      </c>
      <c r="C80" s="63">
        <v>-381717903.98999166</v>
      </c>
      <c r="D80" s="63">
        <v>-4915114.3817985188</v>
      </c>
      <c r="E80" s="63">
        <v>-392656166.86999619</v>
      </c>
      <c r="F80" s="63">
        <v>68585310.890422732</v>
      </c>
      <c r="G80" s="63">
        <v>0</v>
      </c>
      <c r="H80" s="63">
        <v>0</v>
      </c>
      <c r="I80" s="63">
        <v>904413703.52999961</v>
      </c>
      <c r="J80" s="63">
        <v>52715383.900001645</v>
      </c>
      <c r="K80" s="63">
        <v>0</v>
      </c>
      <c r="L80" s="63">
        <v>14602284.309997439</v>
      </c>
      <c r="M80" s="63">
        <v>-5688802.5299998252</v>
      </c>
      <c r="N80" s="63">
        <v>458041732.74000001</v>
      </c>
      <c r="O80" s="64">
        <v>713380427.5986352</v>
      </c>
      <c r="P80" s="1"/>
      <c r="Q80" s="1"/>
    </row>
    <row r="81" spans="1:17" ht="15" thickTop="1" x14ac:dyDescent="0.35">
      <c r="A81" s="1"/>
      <c r="B81" s="4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1"/>
      <c r="Q81" s="1"/>
    </row>
    <row r="82" spans="1:17" x14ac:dyDescent="0.35">
      <c r="A82" s="1"/>
      <c r="B82" s="48" t="s">
        <v>41</v>
      </c>
      <c r="C82" s="87">
        <v>114601629.38000056</v>
      </c>
      <c r="D82" s="87">
        <v>0</v>
      </c>
      <c r="E82" s="87">
        <v>185037474.66000056</v>
      </c>
      <c r="F82" s="87">
        <v>0</v>
      </c>
      <c r="G82" s="87">
        <v>0</v>
      </c>
      <c r="H82" s="87">
        <v>0</v>
      </c>
      <c r="I82" s="87">
        <v>538118926.76000059</v>
      </c>
      <c r="J82" s="87">
        <v>190887746.00000042</v>
      </c>
      <c r="K82" s="87">
        <v>0</v>
      </c>
      <c r="L82" s="87">
        <v>257394938.53000021</v>
      </c>
      <c r="M82" s="87">
        <v>0</v>
      </c>
      <c r="N82" s="87">
        <v>0</v>
      </c>
      <c r="O82" s="87"/>
      <c r="P82" s="1"/>
      <c r="Q82" s="1"/>
    </row>
    <row r="83" spans="1:17" x14ac:dyDescent="0.35">
      <c r="A83" s="1"/>
      <c r="B83" s="1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1"/>
      <c r="Q83" s="1"/>
    </row>
    <row r="84" spans="1:17" x14ac:dyDescent="0.35">
      <c r="A84" s="1"/>
      <c r="B84" s="1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1"/>
      <c r="Q84" s="1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77877-F525-4D9F-A358-BA825DE8D3EE}">
  <dimension ref="A1:P85"/>
  <sheetViews>
    <sheetView topLeftCell="A64" workbookViewId="0">
      <selection activeCell="D14" sqref="D14"/>
    </sheetView>
  </sheetViews>
  <sheetFormatPr defaultRowHeight="14.5" x14ac:dyDescent="0.35"/>
  <cols>
    <col min="2" max="2" width="55.453125" bestFit="1" customWidth="1"/>
    <col min="3" max="5" width="14.81640625" bestFit="1" customWidth="1"/>
    <col min="6" max="6" width="8.7265625" bestFit="1" customWidth="1"/>
    <col min="7" max="7" width="12.26953125" bestFit="1" customWidth="1"/>
    <col min="8" max="8" width="9.1796875" bestFit="1" customWidth="1"/>
    <col min="9" max="9" width="15.81640625" bestFit="1" customWidth="1"/>
    <col min="10" max="10" width="14.81640625" bestFit="1" customWidth="1"/>
    <col min="11" max="11" width="15.81640625" bestFit="1" customWidth="1"/>
    <col min="13" max="13" width="9.7265625" bestFit="1" customWidth="1"/>
    <col min="14" max="14" width="9.81640625" bestFit="1" customWidth="1"/>
    <col min="15" max="15" width="12.26953125" bestFit="1" customWidth="1"/>
  </cols>
  <sheetData>
    <row r="1" spans="1:16" x14ac:dyDescent="0.35">
      <c r="A1" s="1"/>
      <c r="B1" s="24" t="s">
        <v>0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1"/>
    </row>
    <row r="2" spans="1:16" x14ac:dyDescent="0.35">
      <c r="A2" s="1"/>
      <c r="B2" s="50" t="s">
        <v>50</v>
      </c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</row>
    <row r="3" spans="1:16" x14ac:dyDescent="0.35">
      <c r="A3" s="1"/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"/>
    </row>
    <row r="4" spans="1:16" x14ac:dyDescent="0.3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"/>
    </row>
    <row r="5" spans="1:16" x14ac:dyDescent="0.35">
      <c r="A5" s="1"/>
      <c r="B5" s="24" t="s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"/>
    </row>
    <row r="6" spans="1:16" x14ac:dyDescent="0.35">
      <c r="A6" s="1"/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1"/>
    </row>
    <row r="7" spans="1:16" ht="73.5" x14ac:dyDescent="0.35">
      <c r="A7" s="1"/>
      <c r="B7" s="6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14</v>
      </c>
      <c r="O7" s="8" t="s">
        <v>15</v>
      </c>
      <c r="P7" s="1"/>
    </row>
    <row r="8" spans="1:16" x14ac:dyDescent="0.35">
      <c r="A8" s="1"/>
      <c r="B8" s="9" t="s">
        <v>16</v>
      </c>
      <c r="C8" s="10">
        <f>SUM(C9:C11)</f>
        <v>7845726629.7599993</v>
      </c>
      <c r="D8" s="10">
        <f t="shared" ref="D8:N8" si="0">SUM(D9:D11)</f>
        <v>0</v>
      </c>
      <c r="E8" s="38">
        <f t="shared" si="0"/>
        <v>1922098083.76</v>
      </c>
      <c r="F8" s="10">
        <f t="shared" si="0"/>
        <v>0</v>
      </c>
      <c r="G8" s="10">
        <f t="shared" si="0"/>
        <v>117550887.92</v>
      </c>
      <c r="H8" s="38">
        <f t="shared" si="0"/>
        <v>0</v>
      </c>
      <c r="I8" s="10">
        <f t="shared" si="0"/>
        <v>19549362451.220005</v>
      </c>
      <c r="J8" s="10">
        <f t="shared" si="0"/>
        <v>4307142895.2699995</v>
      </c>
      <c r="K8" s="10">
        <f>SUM(K9:K11)</f>
        <v>44223942425.929985</v>
      </c>
      <c r="L8" s="38">
        <f t="shared" si="0"/>
        <v>0</v>
      </c>
      <c r="M8" s="10">
        <f t="shared" si="0"/>
        <v>0</v>
      </c>
      <c r="N8" s="10">
        <f t="shared" si="0"/>
        <v>0</v>
      </c>
      <c r="O8" s="10">
        <f t="shared" ref="O8:O36" si="1">SUM(C8:N8)</f>
        <v>77965823373.859985</v>
      </c>
      <c r="P8" s="1"/>
    </row>
    <row r="9" spans="1:16" x14ac:dyDescent="0.35">
      <c r="A9" s="1"/>
      <c r="B9" s="11" t="s">
        <v>17</v>
      </c>
      <c r="C9" s="12"/>
      <c r="D9" s="12"/>
      <c r="E9" s="13"/>
      <c r="F9" s="12"/>
      <c r="G9" s="12"/>
      <c r="H9" s="13"/>
      <c r="I9" s="12"/>
      <c r="J9" s="12"/>
      <c r="K9" s="12"/>
      <c r="L9" s="13"/>
      <c r="M9" s="13"/>
      <c r="N9" s="13"/>
      <c r="O9" s="14">
        <f t="shared" si="1"/>
        <v>0</v>
      </c>
      <c r="P9" s="1"/>
    </row>
    <row r="10" spans="1:16" x14ac:dyDescent="0.35">
      <c r="A10" s="1"/>
      <c r="B10" s="11" t="s">
        <v>18</v>
      </c>
      <c r="C10" s="90">
        <v>7709489480.8899994</v>
      </c>
      <c r="D10" s="90"/>
      <c r="E10" s="91">
        <v>1749183940</v>
      </c>
      <c r="F10" s="92"/>
      <c r="G10" s="90">
        <v>78291291.829999998</v>
      </c>
      <c r="H10" s="93"/>
      <c r="I10" s="90">
        <v>17898372147.320004</v>
      </c>
      <c r="J10" s="90">
        <v>3749843353.3299999</v>
      </c>
      <c r="K10" s="90">
        <v>43298817446.359985</v>
      </c>
      <c r="L10" s="13"/>
      <c r="M10" s="13"/>
      <c r="N10" s="13"/>
      <c r="O10" s="14">
        <f t="shared" si="1"/>
        <v>74483997659.72998</v>
      </c>
      <c r="P10" s="1"/>
    </row>
    <row r="11" spans="1:16" x14ac:dyDescent="0.35">
      <c r="A11" s="1"/>
      <c r="B11" s="15" t="s">
        <v>19</v>
      </c>
      <c r="C11" s="94">
        <v>136237148.87</v>
      </c>
      <c r="D11" s="94"/>
      <c r="E11" s="91">
        <v>172914143.75999999</v>
      </c>
      <c r="F11" s="95"/>
      <c r="G11" s="94">
        <v>39259596.090000004</v>
      </c>
      <c r="H11" s="96"/>
      <c r="I11" s="94">
        <v>1650990303.8999999</v>
      </c>
      <c r="J11" s="94">
        <v>557299541.93999994</v>
      </c>
      <c r="K11" s="94">
        <v>925124979.56999993</v>
      </c>
      <c r="L11" s="13"/>
      <c r="M11" s="13"/>
      <c r="N11" s="13"/>
      <c r="O11" s="16">
        <f t="shared" si="1"/>
        <v>3481825714.1300001</v>
      </c>
      <c r="P11" s="1"/>
    </row>
    <row r="12" spans="1:16" x14ac:dyDescent="0.35">
      <c r="A12" s="1"/>
      <c r="B12" s="9" t="s">
        <v>20</v>
      </c>
      <c r="C12" s="10">
        <f t="shared" ref="C12:N12" si="2">SUM(C13:C15)</f>
        <v>0</v>
      </c>
      <c r="D12" s="10">
        <f t="shared" si="2"/>
        <v>1525927373.27</v>
      </c>
      <c r="E12" s="10">
        <f t="shared" si="2"/>
        <v>0</v>
      </c>
      <c r="F12" s="10">
        <f t="shared" si="2"/>
        <v>0</v>
      </c>
      <c r="G12" s="10">
        <f t="shared" si="2"/>
        <v>0</v>
      </c>
      <c r="H12" s="10">
        <f t="shared" si="2"/>
        <v>0</v>
      </c>
      <c r="I12" s="10">
        <f t="shared" si="2"/>
        <v>0</v>
      </c>
      <c r="J12" s="10">
        <f t="shared" si="2"/>
        <v>0</v>
      </c>
      <c r="K12" s="10">
        <f t="shared" si="2"/>
        <v>0</v>
      </c>
      <c r="L12" s="10">
        <f t="shared" si="2"/>
        <v>0</v>
      </c>
      <c r="M12" s="10">
        <f t="shared" si="2"/>
        <v>0</v>
      </c>
      <c r="N12" s="10">
        <f t="shared" si="2"/>
        <v>0</v>
      </c>
      <c r="O12" s="10">
        <f t="shared" si="1"/>
        <v>1525927373.27</v>
      </c>
      <c r="P12" s="1"/>
    </row>
    <row r="13" spans="1:16" x14ac:dyDescent="0.35">
      <c r="A13" s="1"/>
      <c r="B13" s="11" t="s">
        <v>17</v>
      </c>
      <c r="C13" s="12"/>
      <c r="D13" s="12"/>
      <c r="E13" s="12"/>
      <c r="F13" s="12"/>
      <c r="G13" s="12"/>
      <c r="H13" s="12"/>
      <c r="I13" s="12"/>
      <c r="J13" s="12"/>
      <c r="K13" s="13"/>
      <c r="L13" s="13"/>
      <c r="M13" s="13"/>
      <c r="N13" s="13"/>
      <c r="O13" s="14">
        <f t="shared" si="1"/>
        <v>0</v>
      </c>
      <c r="P13" s="1"/>
    </row>
    <row r="14" spans="1:16" x14ac:dyDescent="0.35">
      <c r="A14" s="1"/>
      <c r="B14" s="11" t="s">
        <v>18</v>
      </c>
      <c r="C14" s="12"/>
      <c r="D14" s="91">
        <v>1519733451.3499999</v>
      </c>
      <c r="E14" s="12"/>
      <c r="F14" s="12"/>
      <c r="G14" s="12"/>
      <c r="H14" s="12"/>
      <c r="I14" s="12"/>
      <c r="J14" s="12"/>
      <c r="K14" s="13"/>
      <c r="L14" s="13"/>
      <c r="M14" s="13"/>
      <c r="N14" s="13"/>
      <c r="O14" s="14">
        <f t="shared" si="1"/>
        <v>1519733451.3499999</v>
      </c>
      <c r="P14" s="1"/>
    </row>
    <row r="15" spans="1:16" x14ac:dyDescent="0.35">
      <c r="A15" s="1"/>
      <c r="B15" s="15" t="s">
        <v>19</v>
      </c>
      <c r="C15" s="12"/>
      <c r="D15" s="91">
        <v>6193921.9199999999</v>
      </c>
      <c r="E15" s="12"/>
      <c r="F15" s="12"/>
      <c r="G15" s="12"/>
      <c r="H15" s="12"/>
      <c r="I15" s="12"/>
      <c r="J15" s="12"/>
      <c r="K15" s="13"/>
      <c r="L15" s="13"/>
      <c r="M15" s="13"/>
      <c r="N15" s="13"/>
      <c r="O15" s="16">
        <f t="shared" si="1"/>
        <v>6193921.9199999999</v>
      </c>
      <c r="P15" s="1"/>
    </row>
    <row r="16" spans="1:16" x14ac:dyDescent="0.35">
      <c r="A16" s="1"/>
      <c r="B16" s="9" t="s">
        <v>21</v>
      </c>
      <c r="C16" s="10">
        <f t="shared" ref="C16:N16" si="3">SUM(C17:C19)</f>
        <v>0</v>
      </c>
      <c r="D16" s="10">
        <f t="shared" si="3"/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  <c r="J16" s="10">
        <f t="shared" si="3"/>
        <v>0</v>
      </c>
      <c r="K16" s="10">
        <f t="shared" si="3"/>
        <v>0</v>
      </c>
      <c r="L16" s="10">
        <f t="shared" si="3"/>
        <v>0</v>
      </c>
      <c r="M16" s="10">
        <f t="shared" si="3"/>
        <v>0</v>
      </c>
      <c r="N16" s="10">
        <f t="shared" si="3"/>
        <v>0</v>
      </c>
      <c r="O16" s="10">
        <f t="shared" si="1"/>
        <v>0</v>
      </c>
      <c r="P16" s="1"/>
    </row>
    <row r="17" spans="1:16" x14ac:dyDescent="0.35">
      <c r="A17" s="1"/>
      <c r="B17" s="11" t="s">
        <v>17</v>
      </c>
      <c r="C17" s="12"/>
      <c r="D17" s="12"/>
      <c r="E17" s="12"/>
      <c r="F17" s="12"/>
      <c r="G17" s="12"/>
      <c r="H17" s="12"/>
      <c r="I17" s="12"/>
      <c r="J17" s="12"/>
      <c r="K17" s="13"/>
      <c r="L17" s="13"/>
      <c r="M17" s="13"/>
      <c r="N17" s="13"/>
      <c r="O17" s="14">
        <f t="shared" si="1"/>
        <v>0</v>
      </c>
      <c r="P17" s="1"/>
    </row>
    <row r="18" spans="1:16" x14ac:dyDescent="0.35">
      <c r="A18" s="1"/>
      <c r="B18" s="11" t="s">
        <v>18</v>
      </c>
      <c r="C18" s="12"/>
      <c r="D18" s="12"/>
      <c r="E18" s="12"/>
      <c r="F18" s="12"/>
      <c r="G18" s="12"/>
      <c r="H18" s="12"/>
      <c r="I18" s="12"/>
      <c r="J18" s="12"/>
      <c r="K18" s="13"/>
      <c r="L18" s="13"/>
      <c r="M18" s="13"/>
      <c r="N18" s="13"/>
      <c r="O18" s="14">
        <f t="shared" si="1"/>
        <v>0</v>
      </c>
      <c r="P18" s="1"/>
    </row>
    <row r="19" spans="1:16" x14ac:dyDescent="0.35">
      <c r="A19" s="1"/>
      <c r="B19" s="15" t="s">
        <v>19</v>
      </c>
      <c r="C19" s="12"/>
      <c r="D19" s="12"/>
      <c r="E19" s="12"/>
      <c r="F19" s="12"/>
      <c r="G19" s="12"/>
      <c r="H19" s="12"/>
      <c r="I19" s="12"/>
      <c r="J19" s="12"/>
      <c r="K19" s="13"/>
      <c r="L19" s="13"/>
      <c r="M19" s="13"/>
      <c r="N19" s="13"/>
      <c r="O19" s="16">
        <f t="shared" si="1"/>
        <v>0</v>
      </c>
      <c r="P19" s="1"/>
    </row>
    <row r="20" spans="1:16" x14ac:dyDescent="0.35">
      <c r="A20" s="1"/>
      <c r="B20" s="9" t="s">
        <v>22</v>
      </c>
      <c r="C20" s="10">
        <f t="shared" ref="C20:N20" si="4">SUM(C21:C23)</f>
        <v>0</v>
      </c>
      <c r="D20" s="10">
        <f t="shared" si="4"/>
        <v>0</v>
      </c>
      <c r="E20" s="10">
        <f t="shared" si="4"/>
        <v>0</v>
      </c>
      <c r="F20" s="10">
        <f t="shared" si="4"/>
        <v>0</v>
      </c>
      <c r="G20" s="10">
        <f t="shared" si="4"/>
        <v>0</v>
      </c>
      <c r="H20" s="10">
        <f t="shared" si="4"/>
        <v>0</v>
      </c>
      <c r="I20" s="10">
        <f t="shared" si="4"/>
        <v>0</v>
      </c>
      <c r="J20" s="10">
        <f t="shared" si="4"/>
        <v>0</v>
      </c>
      <c r="K20" s="10">
        <f t="shared" si="4"/>
        <v>0</v>
      </c>
      <c r="L20" s="10">
        <f t="shared" si="4"/>
        <v>0</v>
      </c>
      <c r="M20" s="10">
        <f t="shared" si="4"/>
        <v>0</v>
      </c>
      <c r="N20" s="10">
        <f t="shared" si="4"/>
        <v>0</v>
      </c>
      <c r="O20" s="10">
        <f t="shared" si="1"/>
        <v>0</v>
      </c>
      <c r="P20" s="1"/>
    </row>
    <row r="21" spans="1:16" x14ac:dyDescent="0.35">
      <c r="A21" s="1"/>
      <c r="B21" s="11" t="s">
        <v>17</v>
      </c>
      <c r="C21" s="12"/>
      <c r="D21" s="12"/>
      <c r="E21" s="12"/>
      <c r="F21" s="12"/>
      <c r="G21" s="12"/>
      <c r="H21" s="12"/>
      <c r="I21" s="12"/>
      <c r="J21" s="12"/>
      <c r="K21" s="13"/>
      <c r="L21" s="13"/>
      <c r="M21" s="13"/>
      <c r="N21" s="13"/>
      <c r="O21" s="14">
        <f t="shared" si="1"/>
        <v>0</v>
      </c>
      <c r="P21" s="1"/>
    </row>
    <row r="22" spans="1:16" x14ac:dyDescent="0.35">
      <c r="A22" s="1"/>
      <c r="B22" s="11" t="s">
        <v>18</v>
      </c>
      <c r="C22" s="12"/>
      <c r="D22" s="12"/>
      <c r="E22" s="12"/>
      <c r="F22" s="12"/>
      <c r="G22" s="12"/>
      <c r="H22" s="12"/>
      <c r="I22" s="12"/>
      <c r="J22" s="12"/>
      <c r="K22" s="13"/>
      <c r="L22" s="13"/>
      <c r="M22" s="13"/>
      <c r="N22" s="13"/>
      <c r="O22" s="14">
        <f t="shared" si="1"/>
        <v>0</v>
      </c>
      <c r="P22" s="1"/>
    </row>
    <row r="23" spans="1:16" x14ac:dyDescent="0.35">
      <c r="A23" s="1"/>
      <c r="B23" s="15" t="s">
        <v>19</v>
      </c>
      <c r="C23" s="12"/>
      <c r="D23" s="12"/>
      <c r="E23" s="12"/>
      <c r="F23" s="12"/>
      <c r="G23" s="12"/>
      <c r="H23" s="12"/>
      <c r="I23" s="12"/>
      <c r="J23" s="12"/>
      <c r="K23" s="13"/>
      <c r="L23" s="13"/>
      <c r="M23" s="13"/>
      <c r="N23" s="13"/>
      <c r="O23" s="16">
        <f t="shared" si="1"/>
        <v>0</v>
      </c>
      <c r="P23" s="1"/>
    </row>
    <row r="24" spans="1:16" x14ac:dyDescent="0.35">
      <c r="A24" s="1"/>
      <c r="B24" s="9" t="s">
        <v>23</v>
      </c>
      <c r="C24" s="10">
        <f t="shared" ref="C24:N24" si="5">SUM(C25:C27)</f>
        <v>0</v>
      </c>
      <c r="D24" s="10">
        <f t="shared" si="5"/>
        <v>0</v>
      </c>
      <c r="E24" s="10">
        <f t="shared" si="5"/>
        <v>0</v>
      </c>
      <c r="F24" s="10">
        <f t="shared" si="5"/>
        <v>0</v>
      </c>
      <c r="G24" s="10">
        <f t="shared" si="5"/>
        <v>0</v>
      </c>
      <c r="H24" s="10">
        <f t="shared" si="5"/>
        <v>0</v>
      </c>
      <c r="I24" s="10">
        <f t="shared" si="5"/>
        <v>0</v>
      </c>
      <c r="J24" s="10">
        <f t="shared" si="5"/>
        <v>0</v>
      </c>
      <c r="K24" s="10">
        <f t="shared" si="5"/>
        <v>0</v>
      </c>
      <c r="L24" s="10">
        <f t="shared" si="5"/>
        <v>0</v>
      </c>
      <c r="M24" s="10">
        <f t="shared" si="5"/>
        <v>0</v>
      </c>
      <c r="N24" s="10">
        <f t="shared" si="5"/>
        <v>0</v>
      </c>
      <c r="O24" s="10">
        <f t="shared" si="1"/>
        <v>0</v>
      </c>
      <c r="P24" s="1"/>
    </row>
    <row r="25" spans="1:16" x14ac:dyDescent="0.35">
      <c r="A25" s="1"/>
      <c r="B25" s="11" t="s">
        <v>17</v>
      </c>
      <c r="C25" s="12"/>
      <c r="D25" s="12"/>
      <c r="E25" s="12"/>
      <c r="F25" s="12"/>
      <c r="G25" s="12"/>
      <c r="H25" s="12"/>
      <c r="I25" s="12"/>
      <c r="J25" s="12"/>
      <c r="K25" s="13"/>
      <c r="L25" s="13"/>
      <c r="M25" s="13"/>
      <c r="N25" s="13"/>
      <c r="O25" s="14">
        <f t="shared" si="1"/>
        <v>0</v>
      </c>
      <c r="P25" s="1"/>
    </row>
    <row r="26" spans="1:16" x14ac:dyDescent="0.35">
      <c r="A26" s="1"/>
      <c r="B26" s="11" t="s">
        <v>18</v>
      </c>
      <c r="C26" s="12"/>
      <c r="D26" s="12"/>
      <c r="E26" s="12"/>
      <c r="F26" s="12"/>
      <c r="G26" s="12"/>
      <c r="H26" s="12"/>
      <c r="I26" s="12"/>
      <c r="J26" s="12"/>
      <c r="K26" s="13"/>
      <c r="L26" s="13"/>
      <c r="M26" s="13"/>
      <c r="N26" s="13"/>
      <c r="O26" s="14">
        <f t="shared" si="1"/>
        <v>0</v>
      </c>
      <c r="P26" s="1"/>
    </row>
    <row r="27" spans="1:16" x14ac:dyDescent="0.35">
      <c r="A27" s="1"/>
      <c r="B27" s="15" t="s">
        <v>19</v>
      </c>
      <c r="C27" s="12"/>
      <c r="D27" s="12"/>
      <c r="E27" s="12"/>
      <c r="F27" s="12"/>
      <c r="G27" s="12"/>
      <c r="H27" s="12"/>
      <c r="I27" s="12"/>
      <c r="J27" s="12"/>
      <c r="K27" s="13"/>
      <c r="L27" s="13"/>
      <c r="M27" s="13"/>
      <c r="N27" s="13"/>
      <c r="O27" s="16">
        <f t="shared" si="1"/>
        <v>0</v>
      </c>
      <c r="P27" s="1"/>
    </row>
    <row r="28" spans="1:16" x14ac:dyDescent="0.35">
      <c r="A28" s="1"/>
      <c r="B28" s="9" t="s">
        <v>24</v>
      </c>
      <c r="C28" s="10">
        <f t="shared" ref="C28:N28" si="6">SUM(C29:C31)</f>
        <v>0</v>
      </c>
      <c r="D28" s="10">
        <f t="shared" si="6"/>
        <v>0</v>
      </c>
      <c r="E28" s="10">
        <f t="shared" si="6"/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0">
        <f t="shared" si="6"/>
        <v>0</v>
      </c>
      <c r="J28" s="10">
        <f t="shared" si="6"/>
        <v>0</v>
      </c>
      <c r="K28" s="10">
        <f t="shared" si="6"/>
        <v>0</v>
      </c>
      <c r="L28" s="10">
        <f t="shared" si="6"/>
        <v>0</v>
      </c>
      <c r="M28" s="10">
        <f t="shared" si="6"/>
        <v>0</v>
      </c>
      <c r="N28" s="10">
        <f t="shared" si="6"/>
        <v>0</v>
      </c>
      <c r="O28" s="10">
        <f t="shared" si="1"/>
        <v>0</v>
      </c>
      <c r="P28" s="1"/>
    </row>
    <row r="29" spans="1:16" x14ac:dyDescent="0.35">
      <c r="A29" s="1"/>
      <c r="B29" s="11" t="s">
        <v>17</v>
      </c>
      <c r="C29" s="12"/>
      <c r="D29" s="12"/>
      <c r="E29" s="12"/>
      <c r="F29" s="12"/>
      <c r="G29" s="12"/>
      <c r="H29" s="12"/>
      <c r="I29" s="12"/>
      <c r="J29" s="12"/>
      <c r="K29" s="13"/>
      <c r="L29" s="13"/>
      <c r="M29" s="13"/>
      <c r="N29" s="13"/>
      <c r="O29" s="14">
        <f t="shared" si="1"/>
        <v>0</v>
      </c>
      <c r="P29" s="1"/>
    </row>
    <row r="30" spans="1:16" x14ac:dyDescent="0.35">
      <c r="A30" s="1"/>
      <c r="B30" s="11" t="s">
        <v>18</v>
      </c>
      <c r="C30" s="12"/>
      <c r="D30" s="12"/>
      <c r="E30" s="12"/>
      <c r="F30" s="12"/>
      <c r="G30" s="12"/>
      <c r="H30" s="12"/>
      <c r="I30" s="12"/>
      <c r="J30" s="12"/>
      <c r="K30" s="13"/>
      <c r="L30" s="13"/>
      <c r="M30" s="13"/>
      <c r="N30" s="13"/>
      <c r="O30" s="14">
        <f t="shared" si="1"/>
        <v>0</v>
      </c>
      <c r="P30" s="1"/>
    </row>
    <row r="31" spans="1:16" x14ac:dyDescent="0.35">
      <c r="A31" s="1"/>
      <c r="B31" s="15" t="s">
        <v>19</v>
      </c>
      <c r="C31" s="12"/>
      <c r="D31" s="12"/>
      <c r="E31" s="12"/>
      <c r="F31" s="12"/>
      <c r="G31" s="12"/>
      <c r="H31" s="12"/>
      <c r="I31" s="12"/>
      <c r="J31" s="12"/>
      <c r="K31" s="13"/>
      <c r="L31" s="13"/>
      <c r="M31" s="13"/>
      <c r="N31" s="13"/>
      <c r="O31" s="16">
        <f t="shared" si="1"/>
        <v>0</v>
      </c>
      <c r="P31" s="1"/>
    </row>
    <row r="32" spans="1:16" x14ac:dyDescent="0.35">
      <c r="A32" s="1"/>
      <c r="B32" s="9" t="s">
        <v>25</v>
      </c>
      <c r="C32" s="10">
        <f t="shared" ref="C32:N32" si="7">SUM(C33:C35)</f>
        <v>0</v>
      </c>
      <c r="D32" s="10">
        <f t="shared" si="7"/>
        <v>0</v>
      </c>
      <c r="E32" s="10">
        <f t="shared" si="7"/>
        <v>0</v>
      </c>
      <c r="F32" s="10">
        <f t="shared" si="7"/>
        <v>0</v>
      </c>
      <c r="G32" s="10">
        <f t="shared" si="7"/>
        <v>0</v>
      </c>
      <c r="H32" s="10">
        <f t="shared" si="7"/>
        <v>0</v>
      </c>
      <c r="I32" s="10">
        <f t="shared" si="7"/>
        <v>0</v>
      </c>
      <c r="J32" s="10">
        <f t="shared" si="7"/>
        <v>0</v>
      </c>
      <c r="K32" s="10">
        <f t="shared" si="7"/>
        <v>0</v>
      </c>
      <c r="L32" s="10">
        <f t="shared" si="7"/>
        <v>0</v>
      </c>
      <c r="M32" s="10">
        <f t="shared" si="7"/>
        <v>0</v>
      </c>
      <c r="N32" s="10">
        <f t="shared" si="7"/>
        <v>0</v>
      </c>
      <c r="O32" s="10">
        <f t="shared" si="1"/>
        <v>0</v>
      </c>
      <c r="P32" s="1"/>
    </row>
    <row r="33" spans="1:16" x14ac:dyDescent="0.35">
      <c r="A33" s="1"/>
      <c r="B33" s="11" t="s">
        <v>17</v>
      </c>
      <c r="C33" s="12"/>
      <c r="D33" s="12"/>
      <c r="E33" s="12"/>
      <c r="F33" s="12"/>
      <c r="G33" s="12"/>
      <c r="H33" s="12"/>
      <c r="I33" s="12"/>
      <c r="J33" s="12"/>
      <c r="K33" s="13"/>
      <c r="L33" s="13"/>
      <c r="M33" s="13"/>
      <c r="N33" s="13"/>
      <c r="O33" s="14">
        <f t="shared" si="1"/>
        <v>0</v>
      </c>
      <c r="P33" s="1"/>
    </row>
    <row r="34" spans="1:16" x14ac:dyDescent="0.35">
      <c r="A34" s="1"/>
      <c r="B34" s="11" t="s">
        <v>18</v>
      </c>
      <c r="C34" s="12"/>
      <c r="D34" s="12"/>
      <c r="E34" s="12"/>
      <c r="F34" s="12"/>
      <c r="G34" s="12"/>
      <c r="H34" s="12"/>
      <c r="I34" s="12"/>
      <c r="J34" s="12"/>
      <c r="K34" s="13"/>
      <c r="L34" s="13"/>
      <c r="M34" s="13"/>
      <c r="N34" s="13"/>
      <c r="O34" s="14">
        <f t="shared" si="1"/>
        <v>0</v>
      </c>
      <c r="P34" s="1"/>
    </row>
    <row r="35" spans="1:16" x14ac:dyDescent="0.35">
      <c r="A35" s="1"/>
      <c r="B35" s="15" t="s">
        <v>19</v>
      </c>
      <c r="C35" s="12"/>
      <c r="D35" s="12"/>
      <c r="E35" s="12"/>
      <c r="F35" s="12"/>
      <c r="G35" s="12"/>
      <c r="H35" s="12"/>
      <c r="I35" s="12"/>
      <c r="J35" s="12"/>
      <c r="K35" s="13"/>
      <c r="L35" s="13"/>
      <c r="M35" s="13"/>
      <c r="N35" s="13"/>
      <c r="O35" s="16">
        <f t="shared" si="1"/>
        <v>0</v>
      </c>
      <c r="P35" s="1"/>
    </row>
    <row r="36" spans="1:16" ht="15" thickBot="1" x14ac:dyDescent="0.4">
      <c r="A36" s="1"/>
      <c r="B36" s="17" t="s">
        <v>15</v>
      </c>
      <c r="C36" s="18">
        <f>SUM(C32,C28,C24,C20,C16,C12,C8)</f>
        <v>7845726629.7599993</v>
      </c>
      <c r="D36" s="18">
        <f t="shared" ref="D36:N36" si="8">SUM(D32,D28,D24,D20,D16,D12,D8)</f>
        <v>1525927373.27</v>
      </c>
      <c r="E36" s="18">
        <f t="shared" si="8"/>
        <v>1922098083.76</v>
      </c>
      <c r="F36" s="18">
        <f t="shared" si="8"/>
        <v>0</v>
      </c>
      <c r="G36" s="18">
        <f t="shared" si="8"/>
        <v>117550887.92</v>
      </c>
      <c r="H36" s="18">
        <f t="shared" si="8"/>
        <v>0</v>
      </c>
      <c r="I36" s="18">
        <f t="shared" si="8"/>
        <v>19549362451.220005</v>
      </c>
      <c r="J36" s="18">
        <f t="shared" si="8"/>
        <v>4307142895.2699995</v>
      </c>
      <c r="K36" s="18">
        <f t="shared" si="8"/>
        <v>44223942425.929985</v>
      </c>
      <c r="L36" s="18">
        <f>SUM(L32,L28,L24,L20,L16,L12,L8)</f>
        <v>0</v>
      </c>
      <c r="M36" s="18">
        <f t="shared" si="8"/>
        <v>0</v>
      </c>
      <c r="N36" s="18">
        <f t="shared" si="8"/>
        <v>0</v>
      </c>
      <c r="O36" s="19">
        <f t="shared" si="1"/>
        <v>79491750747.12999</v>
      </c>
      <c r="P36" s="1"/>
    </row>
    <row r="37" spans="1:16" ht="15" thickTop="1" x14ac:dyDescent="0.35">
      <c r="A37" s="1"/>
      <c r="B37" s="20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1"/>
    </row>
    <row r="38" spans="1:16" x14ac:dyDescent="0.35">
      <c r="A38" s="1"/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1"/>
    </row>
    <row r="39" spans="1:16" x14ac:dyDescent="0.35">
      <c r="A39" s="1"/>
      <c r="B39" s="24" t="s">
        <v>26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>
        <f>SUM(C39:N39)</f>
        <v>0</v>
      </c>
      <c r="P39" s="1"/>
    </row>
    <row r="40" spans="1:16" x14ac:dyDescent="0.35">
      <c r="A40" s="1"/>
      <c r="B40" s="1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1"/>
    </row>
    <row r="41" spans="1:16" ht="73.5" x14ac:dyDescent="0.35">
      <c r="A41" s="1"/>
      <c r="B41" s="6" t="s">
        <v>2</v>
      </c>
      <c r="C41" s="7" t="s">
        <v>3</v>
      </c>
      <c r="D41" s="7" t="s">
        <v>4</v>
      </c>
      <c r="E41" s="7" t="s">
        <v>5</v>
      </c>
      <c r="F41" s="7" t="s">
        <v>6</v>
      </c>
      <c r="G41" s="7" t="s">
        <v>7</v>
      </c>
      <c r="H41" s="7" t="s">
        <v>27</v>
      </c>
      <c r="I41" s="7" t="s">
        <v>9</v>
      </c>
      <c r="J41" s="7" t="s">
        <v>10</v>
      </c>
      <c r="K41" s="7" t="s">
        <v>11</v>
      </c>
      <c r="L41" s="7" t="s">
        <v>12</v>
      </c>
      <c r="M41" s="7" t="s">
        <v>13</v>
      </c>
      <c r="N41" s="7" t="s">
        <v>14</v>
      </c>
      <c r="O41" s="8" t="s">
        <v>15</v>
      </c>
      <c r="P41" s="1"/>
    </row>
    <row r="42" spans="1:16" x14ac:dyDescent="0.35">
      <c r="A42" s="1"/>
      <c r="B42" s="9" t="s">
        <v>28</v>
      </c>
      <c r="C42" s="10">
        <f t="shared" ref="C42:N42" si="9">SUM(C43:C45)</f>
        <v>0</v>
      </c>
      <c r="D42" s="10">
        <f t="shared" si="9"/>
        <v>0</v>
      </c>
      <c r="E42" s="10">
        <f t="shared" si="9"/>
        <v>0</v>
      </c>
      <c r="F42" s="10">
        <f t="shared" si="9"/>
        <v>0</v>
      </c>
      <c r="G42" s="10">
        <f t="shared" si="9"/>
        <v>0</v>
      </c>
      <c r="H42" s="10">
        <f t="shared" si="9"/>
        <v>0</v>
      </c>
      <c r="I42" s="10">
        <f t="shared" si="9"/>
        <v>0</v>
      </c>
      <c r="J42" s="10">
        <f t="shared" si="9"/>
        <v>0</v>
      </c>
      <c r="K42" s="10">
        <f t="shared" si="9"/>
        <v>0</v>
      </c>
      <c r="L42" s="10">
        <f t="shared" si="9"/>
        <v>0</v>
      </c>
      <c r="M42" s="10">
        <f t="shared" si="9"/>
        <v>0</v>
      </c>
      <c r="N42" s="10">
        <f t="shared" si="9"/>
        <v>0</v>
      </c>
      <c r="O42" s="10">
        <f>SUM(C42:N42)</f>
        <v>0</v>
      </c>
      <c r="P42" s="1"/>
    </row>
    <row r="43" spans="1:16" x14ac:dyDescent="0.35">
      <c r="A43" s="1"/>
      <c r="B43" s="11" t="s">
        <v>17</v>
      </c>
      <c r="C43" s="12"/>
      <c r="D43" s="12"/>
      <c r="E43" s="12"/>
      <c r="F43" s="12"/>
      <c r="G43" s="12"/>
      <c r="H43" s="12"/>
      <c r="I43" s="12"/>
      <c r="J43" s="12"/>
      <c r="K43" s="13"/>
      <c r="L43" s="13"/>
      <c r="M43" s="13"/>
      <c r="N43" s="13"/>
      <c r="O43" s="14">
        <f>SUM(C43:N43)</f>
        <v>0</v>
      </c>
      <c r="P43" s="1"/>
    </row>
    <row r="44" spans="1:16" x14ac:dyDescent="0.35">
      <c r="A44" s="1"/>
      <c r="B44" s="11" t="s">
        <v>18</v>
      </c>
      <c r="C44" s="12"/>
      <c r="D44" s="12"/>
      <c r="E44" s="12"/>
      <c r="F44" s="12"/>
      <c r="G44" s="12"/>
      <c r="H44" s="12"/>
      <c r="I44" s="12"/>
      <c r="J44" s="12"/>
      <c r="K44" s="13"/>
      <c r="L44" s="13"/>
      <c r="M44" s="13"/>
      <c r="N44" s="13"/>
      <c r="O44" s="14">
        <f>SUM(C44:N44)</f>
        <v>0</v>
      </c>
      <c r="P44" s="1"/>
    </row>
    <row r="45" spans="1:16" x14ac:dyDescent="0.35">
      <c r="A45" s="1"/>
      <c r="B45" s="15" t="s">
        <v>19</v>
      </c>
      <c r="C45" s="26"/>
      <c r="D45" s="26"/>
      <c r="E45" s="26"/>
      <c r="F45" s="26"/>
      <c r="G45" s="26"/>
      <c r="H45" s="26"/>
      <c r="I45" s="26"/>
      <c r="J45" s="26"/>
      <c r="K45" s="27"/>
      <c r="L45" s="27"/>
      <c r="M45" s="27"/>
      <c r="N45" s="27"/>
      <c r="O45" s="16">
        <f>SUM(C45:N45)</f>
        <v>0</v>
      </c>
      <c r="P45" s="1"/>
    </row>
    <row r="46" spans="1:16" x14ac:dyDescent="0.35">
      <c r="A46" s="1"/>
      <c r="B46" s="1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1"/>
    </row>
    <row r="47" spans="1:16" x14ac:dyDescent="0.35">
      <c r="A47" s="1"/>
      <c r="B47" s="1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1"/>
    </row>
    <row r="48" spans="1:16" x14ac:dyDescent="0.35">
      <c r="A48" s="1"/>
      <c r="B48" s="24" t="s">
        <v>29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>
        <f>SUM(C48:N48)</f>
        <v>0</v>
      </c>
      <c r="P48" s="1"/>
    </row>
    <row r="49" spans="1:16" x14ac:dyDescent="0.35">
      <c r="A49" s="1"/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8"/>
      <c r="P49" s="1"/>
    </row>
    <row r="50" spans="1:16" ht="73.5" x14ac:dyDescent="0.35">
      <c r="A50" s="1"/>
      <c r="B50" s="6" t="s">
        <v>30</v>
      </c>
      <c r="C50" s="7" t="s">
        <v>3</v>
      </c>
      <c r="D50" s="7" t="s">
        <v>4</v>
      </c>
      <c r="E50" s="7" t="s">
        <v>5</v>
      </c>
      <c r="F50" s="7" t="s">
        <v>6</v>
      </c>
      <c r="G50" s="7" t="s">
        <v>7</v>
      </c>
      <c r="H50" s="7" t="s">
        <v>27</v>
      </c>
      <c r="I50" s="7" t="s">
        <v>9</v>
      </c>
      <c r="J50" s="7" t="s">
        <v>10</v>
      </c>
      <c r="K50" s="7" t="s">
        <v>11</v>
      </c>
      <c r="L50" s="7" t="s">
        <v>12</v>
      </c>
      <c r="M50" s="7" t="s">
        <v>13</v>
      </c>
      <c r="N50" s="7" t="s">
        <v>14</v>
      </c>
      <c r="O50" s="8" t="s">
        <v>15</v>
      </c>
      <c r="P50" s="1"/>
    </row>
    <row r="51" spans="1:16" x14ac:dyDescent="0.35">
      <c r="A51" s="1"/>
      <c r="B51" s="9" t="s">
        <v>31</v>
      </c>
      <c r="C51" s="10">
        <f t="shared" ref="C51:N51" si="10">SUM(C52:C54)</f>
        <v>6398</v>
      </c>
      <c r="D51" s="10">
        <f t="shared" si="10"/>
        <v>391</v>
      </c>
      <c r="E51" s="10">
        <f t="shared" si="10"/>
        <v>606</v>
      </c>
      <c r="F51" s="10">
        <f t="shared" si="10"/>
        <v>0</v>
      </c>
      <c r="G51" s="10">
        <f t="shared" si="10"/>
        <v>0</v>
      </c>
      <c r="H51" s="10">
        <f t="shared" si="10"/>
        <v>2935</v>
      </c>
      <c r="I51" s="10">
        <f t="shared" si="10"/>
        <v>8586</v>
      </c>
      <c r="J51" s="10">
        <f t="shared" si="10"/>
        <v>21383</v>
      </c>
      <c r="K51" s="10">
        <f t="shared" si="10"/>
        <v>14181</v>
      </c>
      <c r="L51" s="10">
        <f t="shared" si="10"/>
        <v>0</v>
      </c>
      <c r="M51" s="10">
        <f t="shared" si="10"/>
        <v>0</v>
      </c>
      <c r="N51" s="10">
        <f t="shared" si="10"/>
        <v>0</v>
      </c>
      <c r="O51" s="10">
        <f>SUM(C51:N51)</f>
        <v>54480</v>
      </c>
      <c r="P51" s="1"/>
    </row>
    <row r="52" spans="1:16" x14ac:dyDescent="0.35">
      <c r="A52" s="1"/>
      <c r="B52" s="11" t="s">
        <v>17</v>
      </c>
      <c r="C52" s="12"/>
      <c r="D52" s="12"/>
      <c r="E52" s="12"/>
      <c r="F52" s="12"/>
      <c r="G52" s="12"/>
      <c r="H52" s="12"/>
      <c r="I52" s="12"/>
      <c r="J52" s="12"/>
      <c r="K52" s="13"/>
      <c r="L52" s="13"/>
      <c r="M52" s="13"/>
      <c r="N52" s="13"/>
      <c r="O52" s="14">
        <f>SUM(C52:N52)</f>
        <v>0</v>
      </c>
      <c r="P52" s="1"/>
    </row>
    <row r="53" spans="1:16" x14ac:dyDescent="0.35">
      <c r="A53" s="1"/>
      <c r="B53" s="11" t="s">
        <v>18</v>
      </c>
      <c r="C53" s="97">
        <v>352</v>
      </c>
      <c r="D53" s="97">
        <v>5</v>
      </c>
      <c r="E53" s="97">
        <v>68</v>
      </c>
      <c r="F53" s="98"/>
      <c r="G53" s="98"/>
      <c r="H53" s="97">
        <v>2191</v>
      </c>
      <c r="I53" s="97">
        <v>2219</v>
      </c>
      <c r="J53" s="97">
        <v>1641</v>
      </c>
      <c r="K53" s="97">
        <v>578</v>
      </c>
      <c r="L53" s="13"/>
      <c r="M53" s="13"/>
      <c r="N53" s="13"/>
      <c r="O53" s="14">
        <f>SUM(C53:N53)</f>
        <v>7054</v>
      </c>
      <c r="P53" s="1"/>
    </row>
    <row r="54" spans="1:16" x14ac:dyDescent="0.35">
      <c r="A54" s="1"/>
      <c r="B54" s="15" t="s">
        <v>19</v>
      </c>
      <c r="C54" s="97">
        <v>6046</v>
      </c>
      <c r="D54" s="97">
        <v>386</v>
      </c>
      <c r="E54" s="97">
        <v>538</v>
      </c>
      <c r="F54" s="98"/>
      <c r="G54" s="98"/>
      <c r="H54" s="97">
        <v>744</v>
      </c>
      <c r="I54" s="97">
        <v>6367</v>
      </c>
      <c r="J54" s="97">
        <v>19742</v>
      </c>
      <c r="K54" s="97">
        <v>13603</v>
      </c>
      <c r="L54" s="27"/>
      <c r="M54" s="27"/>
      <c r="N54" s="27"/>
      <c r="O54" s="16">
        <f>SUM(C54:N54)</f>
        <v>47426</v>
      </c>
      <c r="P54" s="1"/>
    </row>
    <row r="55" spans="1:16" x14ac:dyDescent="0.35">
      <c r="A55" s="1"/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8"/>
      <c r="P55" s="1"/>
    </row>
    <row r="56" spans="1:16" x14ac:dyDescent="0.35">
      <c r="A56" s="1"/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8"/>
      <c r="P56" s="1"/>
    </row>
    <row r="57" spans="1:16" x14ac:dyDescent="0.35">
      <c r="A57" s="1"/>
      <c r="B57" s="24" t="s">
        <v>32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3"/>
      <c r="P57" s="1"/>
    </row>
    <row r="58" spans="1:16" x14ac:dyDescent="0.35">
      <c r="A58" s="1"/>
      <c r="B58" s="30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2"/>
      <c r="P58" s="1"/>
    </row>
    <row r="59" spans="1:16" ht="73.5" x14ac:dyDescent="0.35">
      <c r="A59" s="1"/>
      <c r="B59" s="6" t="s">
        <v>33</v>
      </c>
      <c r="C59" s="7" t="s">
        <v>3</v>
      </c>
      <c r="D59" s="7" t="s">
        <v>4</v>
      </c>
      <c r="E59" s="7" t="s">
        <v>5</v>
      </c>
      <c r="F59" s="7" t="s">
        <v>6</v>
      </c>
      <c r="G59" s="7" t="s">
        <v>7</v>
      </c>
      <c r="H59" s="7" t="s">
        <v>27</v>
      </c>
      <c r="I59" s="7" t="s">
        <v>9</v>
      </c>
      <c r="J59" s="7" t="s">
        <v>10</v>
      </c>
      <c r="K59" s="7" t="s">
        <v>11</v>
      </c>
      <c r="L59" s="7" t="s">
        <v>12</v>
      </c>
      <c r="M59" s="7" t="s">
        <v>13</v>
      </c>
      <c r="N59" s="7" t="s">
        <v>14</v>
      </c>
      <c r="O59" s="8" t="s">
        <v>15</v>
      </c>
      <c r="P59" s="1"/>
    </row>
    <row r="60" spans="1:16" x14ac:dyDescent="0.35">
      <c r="A60" s="1"/>
      <c r="B60" s="9"/>
      <c r="C60" s="33"/>
      <c r="D60" s="33"/>
      <c r="E60" s="99"/>
      <c r="F60" s="100"/>
      <c r="G60" s="33"/>
      <c r="H60" s="33"/>
      <c r="I60" s="33"/>
      <c r="J60" s="99"/>
      <c r="K60" s="33"/>
      <c r="L60" s="33"/>
      <c r="M60" s="33"/>
      <c r="N60" s="33"/>
      <c r="O60" s="34"/>
      <c r="P60" s="1"/>
    </row>
    <row r="61" spans="1:16" x14ac:dyDescent="0.35">
      <c r="A61" s="1"/>
      <c r="B61" s="35" t="s">
        <v>34</v>
      </c>
      <c r="C61" s="36">
        <f>SUM(C62,C66)</f>
        <v>101382669.02999997</v>
      </c>
      <c r="D61" s="37">
        <f t="shared" ref="D61:N61" si="11">SUM(D62,D66)</f>
        <v>20219577.151745949</v>
      </c>
      <c r="E61" s="37">
        <f t="shared" si="11"/>
        <v>24673298.259999998</v>
      </c>
      <c r="F61" s="101">
        <f t="shared" si="11"/>
        <v>0</v>
      </c>
      <c r="G61" s="36">
        <f t="shared" si="11"/>
        <v>0</v>
      </c>
      <c r="H61" s="36">
        <f t="shared" si="11"/>
        <v>9187468.9799999595</v>
      </c>
      <c r="I61" s="36">
        <f t="shared" si="11"/>
        <v>1226456457.8300009</v>
      </c>
      <c r="J61" s="36">
        <f t="shared" si="11"/>
        <v>751417435.22000003</v>
      </c>
      <c r="K61" s="36">
        <f t="shared" si="11"/>
        <v>155380671.56</v>
      </c>
      <c r="L61" s="36">
        <f t="shared" si="11"/>
        <v>0</v>
      </c>
      <c r="M61" s="36">
        <f t="shared" si="11"/>
        <v>0</v>
      </c>
      <c r="N61" s="36">
        <f t="shared" si="11"/>
        <v>0</v>
      </c>
      <c r="O61" s="37">
        <f t="shared" ref="O61:O69" si="12">SUM(C61:N61)</f>
        <v>2288717578.0317469</v>
      </c>
      <c r="P61" s="1"/>
    </row>
    <row r="62" spans="1:16" x14ac:dyDescent="0.35">
      <c r="A62" s="1"/>
      <c r="B62" s="9" t="s">
        <v>35</v>
      </c>
      <c r="C62" s="10">
        <f t="shared" ref="C62:N62" si="13">SUM(C63:C65)</f>
        <v>93361400.979999959</v>
      </c>
      <c r="D62" s="38">
        <f t="shared" si="13"/>
        <v>20219577.151745949</v>
      </c>
      <c r="E62" s="38">
        <f t="shared" si="13"/>
        <v>23700411.509999998</v>
      </c>
      <c r="F62" s="102">
        <f t="shared" si="13"/>
        <v>0</v>
      </c>
      <c r="G62" s="10">
        <f t="shared" si="13"/>
        <v>0</v>
      </c>
      <c r="H62" s="10">
        <f>SUM(H63:H65)</f>
        <v>5079522.57999996</v>
      </c>
      <c r="I62" s="10">
        <f t="shared" si="13"/>
        <v>1226456457.8300009</v>
      </c>
      <c r="J62" s="10">
        <f t="shared" si="13"/>
        <v>751417435.22000003</v>
      </c>
      <c r="K62" s="10">
        <f t="shared" si="13"/>
        <v>127554434.22</v>
      </c>
      <c r="L62" s="10">
        <f t="shared" si="13"/>
        <v>0</v>
      </c>
      <c r="M62" s="10">
        <f t="shared" si="13"/>
        <v>0</v>
      </c>
      <c r="N62" s="10">
        <f t="shared" si="13"/>
        <v>0</v>
      </c>
      <c r="O62" s="38">
        <f t="shared" si="12"/>
        <v>2247789239.4917469</v>
      </c>
      <c r="P62" s="1"/>
    </row>
    <row r="63" spans="1:16" x14ac:dyDescent="0.35">
      <c r="A63" s="1"/>
      <c r="B63" s="11" t="s">
        <v>17</v>
      </c>
      <c r="C63" s="12"/>
      <c r="D63" s="13"/>
      <c r="E63" s="13"/>
      <c r="F63" s="103"/>
      <c r="G63" s="12"/>
      <c r="H63" s="12"/>
      <c r="I63" s="12"/>
      <c r="J63" s="12"/>
      <c r="K63" s="12"/>
      <c r="L63" s="12"/>
      <c r="M63" s="12"/>
      <c r="N63" s="12"/>
      <c r="O63" s="39">
        <f t="shared" si="12"/>
        <v>0</v>
      </c>
      <c r="P63" s="1"/>
    </row>
    <row r="64" spans="1:16" x14ac:dyDescent="0.35">
      <c r="A64" s="1"/>
      <c r="B64" s="11" t="s">
        <v>18</v>
      </c>
      <c r="C64" s="104">
        <v>93261825.069999963</v>
      </c>
      <c r="D64" s="105">
        <v>20219577.151745949</v>
      </c>
      <c r="E64" s="105">
        <v>23700411.509999998</v>
      </c>
      <c r="F64" s="106"/>
      <c r="G64" s="107"/>
      <c r="H64" s="104">
        <v>4257259.379999999</v>
      </c>
      <c r="I64" s="104">
        <v>1223433639.9400008</v>
      </c>
      <c r="J64" s="104">
        <v>446815356.71000016</v>
      </c>
      <c r="K64" s="104">
        <v>117774702.64000002</v>
      </c>
      <c r="L64" s="12"/>
      <c r="M64" s="12"/>
      <c r="N64" s="12"/>
      <c r="O64" s="39">
        <f t="shared" si="12"/>
        <v>1929462772.401747</v>
      </c>
      <c r="P64" s="1"/>
    </row>
    <row r="65" spans="1:16" x14ac:dyDescent="0.35">
      <c r="A65" s="1"/>
      <c r="B65" s="15" t="s">
        <v>19</v>
      </c>
      <c r="C65" s="104">
        <v>99575.910000000018</v>
      </c>
      <c r="D65" s="105"/>
      <c r="E65" s="105">
        <v>0</v>
      </c>
      <c r="F65" s="106"/>
      <c r="G65" s="107"/>
      <c r="H65" s="104">
        <v>822263.19999996084</v>
      </c>
      <c r="I65" s="104">
        <v>3022817.8899999997</v>
      </c>
      <c r="J65" s="104">
        <v>304602078.50999993</v>
      </c>
      <c r="K65" s="104">
        <v>9779731.5799999833</v>
      </c>
      <c r="L65" s="26"/>
      <c r="M65" s="26"/>
      <c r="N65" s="26"/>
      <c r="O65" s="40">
        <f t="shared" si="12"/>
        <v>318326467.08999985</v>
      </c>
      <c r="P65" s="1"/>
    </row>
    <row r="66" spans="1:16" x14ac:dyDescent="0.35">
      <c r="A66" s="1"/>
      <c r="B66" s="9" t="s">
        <v>36</v>
      </c>
      <c r="C66" s="41">
        <f t="shared" ref="C66:N66" si="14">SUM(C67:C69)</f>
        <v>8021268.0500000138</v>
      </c>
      <c r="D66" s="42">
        <f t="shared" si="14"/>
        <v>0</v>
      </c>
      <c r="E66" s="42">
        <f t="shared" si="14"/>
        <v>972886.75</v>
      </c>
      <c r="F66" s="108">
        <f t="shared" si="14"/>
        <v>0</v>
      </c>
      <c r="G66" s="41">
        <f t="shared" si="14"/>
        <v>0</v>
      </c>
      <c r="H66" s="41">
        <f>SUM(H67:H69)</f>
        <v>4107946.3999999994</v>
      </c>
      <c r="I66" s="41">
        <f t="shared" si="14"/>
        <v>0</v>
      </c>
      <c r="J66" s="41">
        <f t="shared" si="14"/>
        <v>0</v>
      </c>
      <c r="K66" s="41">
        <f t="shared" si="14"/>
        <v>27826237.339999996</v>
      </c>
      <c r="L66" s="41">
        <f t="shared" si="14"/>
        <v>0</v>
      </c>
      <c r="M66" s="41">
        <f t="shared" si="14"/>
        <v>0</v>
      </c>
      <c r="N66" s="41">
        <f t="shared" si="14"/>
        <v>0</v>
      </c>
      <c r="O66" s="42">
        <f t="shared" si="12"/>
        <v>40928338.540000007</v>
      </c>
      <c r="P66" s="1"/>
    </row>
    <row r="67" spans="1:16" x14ac:dyDescent="0.35">
      <c r="A67" s="1"/>
      <c r="B67" s="11" t="s">
        <v>17</v>
      </c>
      <c r="C67" s="12"/>
      <c r="D67" s="13"/>
      <c r="E67" s="13"/>
      <c r="F67" s="103"/>
      <c r="G67" s="12"/>
      <c r="H67" s="12"/>
      <c r="I67" s="12"/>
      <c r="J67" s="12"/>
      <c r="K67" s="12"/>
      <c r="L67" s="12"/>
      <c r="M67" s="12"/>
      <c r="N67" s="12"/>
      <c r="O67" s="39">
        <f t="shared" si="12"/>
        <v>0</v>
      </c>
      <c r="P67" s="1"/>
    </row>
    <row r="68" spans="1:16" x14ac:dyDescent="0.35">
      <c r="A68" s="1"/>
      <c r="B68" s="11" t="s">
        <v>18</v>
      </c>
      <c r="C68" s="104">
        <v>7148909.0900000138</v>
      </c>
      <c r="D68" s="105"/>
      <c r="E68" s="105">
        <v>919684.73</v>
      </c>
      <c r="F68" s="106"/>
      <c r="G68" s="107"/>
      <c r="H68" s="104">
        <v>1059862.4899999998</v>
      </c>
      <c r="I68" s="104"/>
      <c r="J68" s="104"/>
      <c r="K68" s="104">
        <v>25069631.699999992</v>
      </c>
      <c r="L68" s="12"/>
      <c r="M68" s="12"/>
      <c r="N68" s="12"/>
      <c r="O68" s="39">
        <f t="shared" si="12"/>
        <v>34198088.010000005</v>
      </c>
      <c r="P68" s="1"/>
    </row>
    <row r="69" spans="1:16" x14ac:dyDescent="0.35">
      <c r="A69" s="1"/>
      <c r="B69" s="15" t="s">
        <v>19</v>
      </c>
      <c r="C69" s="104">
        <v>872358.96</v>
      </c>
      <c r="D69" s="109"/>
      <c r="E69" s="105">
        <v>53202.01999999999</v>
      </c>
      <c r="F69" s="106"/>
      <c r="G69" s="107"/>
      <c r="H69" s="104">
        <v>3048083.9099999997</v>
      </c>
      <c r="I69" s="104"/>
      <c r="J69" s="104"/>
      <c r="K69" s="104">
        <v>2756605.6400000057</v>
      </c>
      <c r="L69" s="26"/>
      <c r="M69" s="26"/>
      <c r="N69" s="26"/>
      <c r="O69" s="40">
        <f t="shared" si="12"/>
        <v>6730250.5300000049</v>
      </c>
      <c r="P69" s="1"/>
    </row>
    <row r="70" spans="1:16" x14ac:dyDescent="0.35">
      <c r="A70" s="1"/>
      <c r="B70" s="43"/>
      <c r="C70" s="44"/>
      <c r="D70" s="45"/>
      <c r="E70" s="45"/>
      <c r="F70" s="110"/>
      <c r="G70" s="44"/>
      <c r="H70" s="44"/>
      <c r="I70" s="44"/>
      <c r="J70" s="44"/>
      <c r="K70" s="44"/>
      <c r="L70" s="44"/>
      <c r="M70" s="44"/>
      <c r="N70" s="44"/>
      <c r="O70" s="45"/>
      <c r="P70" s="1"/>
    </row>
    <row r="71" spans="1:16" x14ac:dyDescent="0.35">
      <c r="A71" s="1"/>
      <c r="B71" s="35" t="s">
        <v>37</v>
      </c>
      <c r="C71" s="36">
        <f t="shared" ref="C71:N71" si="15">SUM(C72,C76)</f>
        <v>197980868.64000002</v>
      </c>
      <c r="D71" s="37">
        <f t="shared" si="15"/>
        <v>23665794.91553472</v>
      </c>
      <c r="E71" s="37">
        <f t="shared" si="15"/>
        <v>45738563.290000007</v>
      </c>
      <c r="F71" s="101">
        <f t="shared" si="15"/>
        <v>0</v>
      </c>
      <c r="G71" s="36">
        <f t="shared" si="15"/>
        <v>0</v>
      </c>
      <c r="H71" s="36">
        <f t="shared" si="15"/>
        <v>4253450.66</v>
      </c>
      <c r="I71" s="36">
        <f t="shared" si="15"/>
        <v>597096461.12</v>
      </c>
      <c r="J71" s="36">
        <f t="shared" si="15"/>
        <v>142682185.34999999</v>
      </c>
      <c r="K71" s="36">
        <f t="shared" si="15"/>
        <v>1079640410.9600081</v>
      </c>
      <c r="L71" s="36">
        <f t="shared" si="15"/>
        <v>0</v>
      </c>
      <c r="M71" s="36">
        <f t="shared" si="15"/>
        <v>0</v>
      </c>
      <c r="N71" s="36">
        <f t="shared" si="15"/>
        <v>0</v>
      </c>
      <c r="O71" s="37">
        <f t="shared" ref="O71:O80" si="16">SUM(C71:N71)</f>
        <v>2091057734.9355431</v>
      </c>
      <c r="P71" s="1"/>
    </row>
    <row r="72" spans="1:16" x14ac:dyDescent="0.35">
      <c r="A72" s="1"/>
      <c r="B72" s="9" t="s">
        <v>38</v>
      </c>
      <c r="C72" s="10">
        <f t="shared" ref="C72:N72" si="17">SUM(C73:C75)</f>
        <v>143557389.49000001</v>
      </c>
      <c r="D72" s="38">
        <f t="shared" si="17"/>
        <v>23665794.91553472</v>
      </c>
      <c r="E72" s="38">
        <f t="shared" si="17"/>
        <v>39890376.840000004</v>
      </c>
      <c r="F72" s="10">
        <f t="shared" si="17"/>
        <v>0</v>
      </c>
      <c r="G72" s="10">
        <f t="shared" si="17"/>
        <v>0</v>
      </c>
      <c r="H72" s="10">
        <f>SUM(H73:H75)</f>
        <v>4253450.66</v>
      </c>
      <c r="I72" s="10">
        <f t="shared" si="17"/>
        <v>597096461.12</v>
      </c>
      <c r="J72" s="10">
        <f t="shared" si="17"/>
        <v>142682185.34999999</v>
      </c>
      <c r="K72" s="10">
        <f>SUM(K73:K75)</f>
        <v>355300963.72000003</v>
      </c>
      <c r="L72" s="10">
        <f t="shared" si="17"/>
        <v>0</v>
      </c>
      <c r="M72" s="10">
        <f t="shared" si="17"/>
        <v>0</v>
      </c>
      <c r="N72" s="10">
        <f t="shared" si="17"/>
        <v>0</v>
      </c>
      <c r="O72" s="38">
        <f t="shared" si="16"/>
        <v>1306446622.0955348</v>
      </c>
      <c r="P72" s="1"/>
    </row>
    <row r="73" spans="1:16" x14ac:dyDescent="0.35">
      <c r="A73" s="1"/>
      <c r="B73" s="11" t="s">
        <v>17</v>
      </c>
      <c r="C73" s="12"/>
      <c r="D73" s="13"/>
      <c r="E73" s="13"/>
      <c r="F73" s="12"/>
      <c r="G73" s="12"/>
      <c r="H73" s="12"/>
      <c r="I73" s="12"/>
      <c r="J73" s="12"/>
      <c r="K73" s="12"/>
      <c r="L73" s="12"/>
      <c r="M73" s="12"/>
      <c r="N73" s="12"/>
      <c r="O73" s="39">
        <f t="shared" si="16"/>
        <v>0</v>
      </c>
      <c r="P73" s="1"/>
    </row>
    <row r="74" spans="1:16" x14ac:dyDescent="0.35">
      <c r="A74" s="1"/>
      <c r="B74" s="11" t="s">
        <v>18</v>
      </c>
      <c r="C74" s="104">
        <v>142263233.78</v>
      </c>
      <c r="D74" s="105">
        <v>23168049.507482398</v>
      </c>
      <c r="E74" s="105">
        <v>35179217.600000001</v>
      </c>
      <c r="F74" s="107"/>
      <c r="G74" s="104"/>
      <c r="H74" s="104">
        <v>688350.24</v>
      </c>
      <c r="I74" s="104">
        <v>576253018.36000001</v>
      </c>
      <c r="J74" s="104">
        <v>136290423.47999999</v>
      </c>
      <c r="K74" s="104">
        <v>352183146.11000001</v>
      </c>
      <c r="L74" s="12"/>
      <c r="M74" s="12"/>
      <c r="N74" s="12"/>
      <c r="O74" s="39">
        <f t="shared" si="16"/>
        <v>1266025439.0774825</v>
      </c>
      <c r="P74" s="1"/>
    </row>
    <row r="75" spans="1:16" x14ac:dyDescent="0.35">
      <c r="A75" s="1"/>
      <c r="B75" s="15" t="s">
        <v>19</v>
      </c>
      <c r="C75" s="104">
        <v>1294155.71</v>
      </c>
      <c r="D75" s="105">
        <v>497745.40805232001</v>
      </c>
      <c r="E75" s="105">
        <v>4711159.24</v>
      </c>
      <c r="F75" s="107"/>
      <c r="G75" s="104"/>
      <c r="H75" s="104">
        <v>3565100.42</v>
      </c>
      <c r="I75" s="104">
        <v>20843442.760000002</v>
      </c>
      <c r="J75" s="104">
        <v>6391761.8700000001</v>
      </c>
      <c r="K75" s="104">
        <v>3117817.61</v>
      </c>
      <c r="L75" s="12"/>
      <c r="M75" s="12"/>
      <c r="N75" s="12"/>
      <c r="O75" s="40">
        <f t="shared" si="16"/>
        <v>40421183.018052317</v>
      </c>
      <c r="P75" s="1"/>
    </row>
    <row r="76" spans="1:16" x14ac:dyDescent="0.35">
      <c r="A76" s="1"/>
      <c r="B76" s="9" t="s">
        <v>39</v>
      </c>
      <c r="C76" s="10">
        <f t="shared" ref="C76:N76" si="18">SUM(C77:C79)</f>
        <v>54423479.149999999</v>
      </c>
      <c r="D76" s="38">
        <f t="shared" si="18"/>
        <v>0</v>
      </c>
      <c r="E76" s="38">
        <f t="shared" si="18"/>
        <v>5848186.4500000002</v>
      </c>
      <c r="F76" s="10">
        <f t="shared" si="18"/>
        <v>0</v>
      </c>
      <c r="G76" s="10">
        <f t="shared" si="18"/>
        <v>0</v>
      </c>
      <c r="H76" s="10">
        <f t="shared" si="18"/>
        <v>0</v>
      </c>
      <c r="I76" s="10">
        <f t="shared" si="18"/>
        <v>0</v>
      </c>
      <c r="J76" s="10">
        <f t="shared" si="18"/>
        <v>0</v>
      </c>
      <c r="K76" s="10">
        <f t="shared" si="18"/>
        <v>724339447.240008</v>
      </c>
      <c r="L76" s="10">
        <f t="shared" si="18"/>
        <v>0</v>
      </c>
      <c r="M76" s="10">
        <f t="shared" si="18"/>
        <v>0</v>
      </c>
      <c r="N76" s="10">
        <f t="shared" si="18"/>
        <v>0</v>
      </c>
      <c r="O76" s="38">
        <f t="shared" si="16"/>
        <v>784611112.84000802</v>
      </c>
      <c r="P76" s="1"/>
    </row>
    <row r="77" spans="1:16" x14ac:dyDescent="0.35">
      <c r="A77" s="1"/>
      <c r="B77" s="11" t="s">
        <v>17</v>
      </c>
      <c r="C77" s="12"/>
      <c r="D77" s="13"/>
      <c r="E77" s="13"/>
      <c r="F77" s="12"/>
      <c r="G77" s="12"/>
      <c r="H77" s="12"/>
      <c r="I77" s="12"/>
      <c r="J77" s="12"/>
      <c r="K77" s="12"/>
      <c r="L77" s="12"/>
      <c r="M77" s="12"/>
      <c r="N77" s="12"/>
      <c r="O77" s="39">
        <f t="shared" si="16"/>
        <v>0</v>
      </c>
      <c r="P77" s="1"/>
    </row>
    <row r="78" spans="1:16" x14ac:dyDescent="0.35">
      <c r="A78" s="1"/>
      <c r="B78" s="11" t="s">
        <v>18</v>
      </c>
      <c r="C78" s="104">
        <v>54193679.159999996</v>
      </c>
      <c r="D78" s="105"/>
      <c r="E78" s="105">
        <v>5845186.4500000002</v>
      </c>
      <c r="F78" s="104"/>
      <c r="G78" s="104"/>
      <c r="H78" s="104"/>
      <c r="I78" s="104"/>
      <c r="J78" s="104"/>
      <c r="K78" s="104">
        <v>709748178.68000805</v>
      </c>
      <c r="L78" s="111"/>
      <c r="M78" s="111"/>
      <c r="N78" s="111"/>
      <c r="O78" s="112">
        <v>769787044.29000795</v>
      </c>
      <c r="P78" s="1"/>
    </row>
    <row r="79" spans="1:16" x14ac:dyDescent="0.35">
      <c r="A79" s="1"/>
      <c r="B79" s="15" t="s">
        <v>19</v>
      </c>
      <c r="C79" s="113">
        <v>229799.99</v>
      </c>
      <c r="D79" s="109"/>
      <c r="E79" s="109">
        <v>3000</v>
      </c>
      <c r="F79" s="104"/>
      <c r="G79" s="104"/>
      <c r="H79" s="113"/>
      <c r="I79" s="113"/>
      <c r="J79" s="113"/>
      <c r="K79" s="113">
        <v>14591268.560000001</v>
      </c>
      <c r="L79" s="114"/>
      <c r="M79" s="111"/>
      <c r="N79" s="114"/>
      <c r="O79" s="112">
        <v>14824068.550000001</v>
      </c>
      <c r="P79" s="1"/>
    </row>
    <row r="80" spans="1:16" ht="15" thickBot="1" x14ac:dyDescent="0.4">
      <c r="A80" s="1"/>
      <c r="B80" s="17" t="s">
        <v>40</v>
      </c>
      <c r="C80" s="18">
        <f>C61-C71</f>
        <v>-96598199.610000044</v>
      </c>
      <c r="D80" s="18">
        <f t="shared" ref="D80:N80" si="19">D61-D71</f>
        <v>-3446217.7637887709</v>
      </c>
      <c r="E80" s="18">
        <f t="shared" si="19"/>
        <v>-21065265.030000009</v>
      </c>
      <c r="F80" s="18">
        <f t="shared" si="19"/>
        <v>0</v>
      </c>
      <c r="G80" s="18">
        <f t="shared" si="19"/>
        <v>0</v>
      </c>
      <c r="H80" s="19">
        <f t="shared" si="19"/>
        <v>4934018.3199999593</v>
      </c>
      <c r="I80" s="18">
        <f t="shared" si="19"/>
        <v>629359996.71000087</v>
      </c>
      <c r="J80" s="18">
        <f t="shared" si="19"/>
        <v>608735249.87</v>
      </c>
      <c r="K80" s="19">
        <f t="shared" si="19"/>
        <v>-924259739.4000082</v>
      </c>
      <c r="L80" s="18">
        <f>L61-L71</f>
        <v>0</v>
      </c>
      <c r="M80" s="18">
        <f t="shared" si="19"/>
        <v>0</v>
      </c>
      <c r="N80" s="19">
        <f t="shared" si="19"/>
        <v>0</v>
      </c>
      <c r="O80" s="19">
        <f t="shared" si="16"/>
        <v>197659843.0962038</v>
      </c>
      <c r="P80" s="1"/>
    </row>
    <row r="81" spans="1:16" ht="15" thickTop="1" x14ac:dyDescent="0.35">
      <c r="A81" s="1"/>
      <c r="B81" s="46"/>
      <c r="C81" s="47"/>
      <c r="D81" s="47"/>
      <c r="E81" s="47"/>
      <c r="F81" s="47"/>
      <c r="G81" s="47"/>
      <c r="H81" s="47"/>
      <c r="I81" s="115"/>
      <c r="J81" s="115"/>
      <c r="K81" s="115"/>
      <c r="L81" s="47"/>
      <c r="M81" s="47"/>
      <c r="N81" s="47"/>
      <c r="O81" s="47"/>
      <c r="P81" s="1"/>
    </row>
    <row r="82" spans="1:16" x14ac:dyDescent="0.35">
      <c r="A82" s="1"/>
      <c r="B82" s="48" t="s">
        <v>41</v>
      </c>
      <c r="C82" s="116">
        <v>29229069.240000229</v>
      </c>
      <c r="D82" s="116"/>
      <c r="E82" s="117">
        <v>2916452.4000000022</v>
      </c>
      <c r="F82" s="118"/>
      <c r="G82" s="119"/>
      <c r="H82" s="117">
        <v>507510.3200000017</v>
      </c>
      <c r="I82" s="117">
        <v>2597200.9000000018</v>
      </c>
      <c r="J82" s="117">
        <v>828827.11000000057</v>
      </c>
      <c r="K82" s="120">
        <v>26476074.109999936</v>
      </c>
      <c r="L82" s="107"/>
      <c r="M82" s="49"/>
      <c r="N82" s="49"/>
      <c r="O82" s="49"/>
      <c r="P82" s="1"/>
    </row>
    <row r="83" spans="1:16" x14ac:dyDescent="0.35">
      <c r="A83" s="1"/>
      <c r="B83" s="121"/>
      <c r="C83" s="122"/>
      <c r="D83" s="122"/>
      <c r="E83" s="122"/>
      <c r="F83" s="123"/>
      <c r="G83" s="123"/>
      <c r="H83" s="123"/>
      <c r="I83" s="124"/>
      <c r="J83" s="124"/>
      <c r="K83" s="124"/>
      <c r="L83" s="123"/>
      <c r="M83" s="122"/>
      <c r="N83" s="122"/>
      <c r="O83" s="125">
        <f>SUM(C82:K82)</f>
        <v>62555134.080000162</v>
      </c>
      <c r="P83" s="1"/>
    </row>
    <row r="84" spans="1:16" x14ac:dyDescent="0.35">
      <c r="A84" s="1"/>
      <c r="B84" s="1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1"/>
    </row>
    <row r="85" spans="1:16" x14ac:dyDescent="0.35">
      <c r="A85" s="1"/>
      <c r="B85" s="1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1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8" ma:contentTypeDescription="Create a new document." ma:contentTypeScope="" ma:versionID="ba38869fb92cb5b931f89c71efd6adad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0395c939cd0e7b17ed66d57e3e0e526e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0E67A7-7775-47D4-89EB-0BAFAB04D85A}"/>
</file>

<file path=customXml/itemProps2.xml><?xml version="1.0" encoding="utf-8"?>
<ds:datastoreItem xmlns:ds="http://schemas.openxmlformats.org/officeDocument/2006/customXml" ds:itemID="{C4482F01-6791-4E9E-975F-BA0217608A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Sanlam</vt:lpstr>
      <vt:lpstr>Peregrine</vt:lpstr>
      <vt:lpstr>NinetyOne</vt:lpstr>
      <vt:lpstr>Momentum</vt:lpstr>
      <vt:lpstr>Global Admin</vt:lpstr>
      <vt:lpstr>FNB</vt:lpstr>
      <vt:lpstr>Discovery</vt:lpstr>
      <vt:lpstr>AXF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Yanga Batayi</dc:creator>
  <cp:lastModifiedBy>Sunette Mulder</cp:lastModifiedBy>
  <dcterms:created xsi:type="dcterms:W3CDTF">2023-05-15T08:14:37Z</dcterms:created>
  <dcterms:modified xsi:type="dcterms:W3CDTF">2023-09-08T08:31:53Z</dcterms:modified>
</cp:coreProperties>
</file>